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24000" windowHeight="9432"/>
  </bookViews>
  <sheets>
    <sheet name="Приложение 10" sheetId="6" r:id="rId1"/>
  </sheets>
  <definedNames>
    <definedName name="_xlnm._FilterDatabase" localSheetId="0" hidden="1">'Приложение 10'!$A$7:$GJ$204</definedName>
    <definedName name="_xlnm.Print_Titles" localSheetId="0">'Приложение 10'!$7:$7</definedName>
  </definedNames>
  <calcPr calcId="152511"/>
</workbook>
</file>

<file path=xl/calcChain.xml><?xml version="1.0" encoding="utf-8"?>
<calcChain xmlns="http://schemas.openxmlformats.org/spreadsheetml/2006/main">
  <c r="D195" i="6" l="1"/>
  <c r="E195" i="6"/>
  <c r="C195" i="6"/>
  <c r="E166" i="6"/>
  <c r="D53" i="6"/>
  <c r="D57" i="6"/>
  <c r="E41" i="6"/>
  <c r="E172" i="6" l="1"/>
  <c r="E167" i="6"/>
  <c r="E154" i="6"/>
  <c r="E113" i="6"/>
  <c r="D172" i="6" l="1"/>
  <c r="C172" i="6"/>
  <c r="D167" i="6"/>
  <c r="C167" i="6"/>
  <c r="D166" i="6"/>
  <c r="C166" i="6"/>
  <c r="D154" i="6"/>
  <c r="C154" i="6"/>
  <c r="E150" i="6"/>
  <c r="D150" i="6"/>
  <c r="D149" i="6"/>
  <c r="E148" i="6"/>
  <c r="D148" i="6"/>
  <c r="D132" i="6"/>
  <c r="C125" i="6"/>
  <c r="D113" i="6"/>
  <c r="C113" i="6"/>
  <c r="D100" i="6"/>
  <c r="D96" i="6"/>
  <c r="D95" i="6"/>
  <c r="D93" i="6"/>
  <c r="D92" i="6"/>
  <c r="D91" i="6"/>
  <c r="D89" i="6"/>
  <c r="D88" i="6"/>
  <c r="D84" i="6"/>
  <c r="E79" i="6"/>
  <c r="C79" i="6"/>
  <c r="D71" i="6"/>
  <c r="D70" i="6"/>
  <c r="E47" i="6"/>
  <c r="C47" i="6"/>
  <c r="C46" i="6"/>
  <c r="D41" i="6"/>
  <c r="C41" i="6"/>
  <c r="D32" i="6"/>
  <c r="D25" i="6"/>
  <c r="D15" i="6"/>
  <c r="E8" i="6"/>
  <c r="C8" i="6"/>
  <c r="D79" i="6" l="1"/>
  <c r="D125" i="6"/>
  <c r="E125" i="6"/>
  <c r="D8" i="6"/>
  <c r="D47" i="6"/>
  <c r="C204" i="6"/>
  <c r="E204" i="6" l="1"/>
  <c r="D204" i="6"/>
</calcChain>
</file>

<file path=xl/sharedStrings.xml><?xml version="1.0" encoding="utf-8"?>
<sst xmlns="http://schemas.openxmlformats.org/spreadsheetml/2006/main" count="238" uniqueCount="108">
  <si>
    <t>Основание</t>
  </si>
  <si>
    <t>Наименование бюджетополучателя, цель выделения средств</t>
  </si>
  <si>
    <t>(тыс. рублей)</t>
  </si>
  <si>
    <t>Кондинский район</t>
  </si>
  <si>
    <t>Советский район</t>
  </si>
  <si>
    <t>Березовский район</t>
  </si>
  <si>
    <t>г. Нефтеюганск</t>
  </si>
  <si>
    <t>г. Сургут</t>
  </si>
  <si>
    <t>г. Ханты - Мансийск</t>
  </si>
  <si>
    <t>г. Нижневартовск</t>
  </si>
  <si>
    <t>г. Мегион</t>
  </si>
  <si>
    <t>г. Урай</t>
  </si>
  <si>
    <t>г. Радужный</t>
  </si>
  <si>
    <t>г. Нягань</t>
  </si>
  <si>
    <t>г. Югорск</t>
  </si>
  <si>
    <t>Белоярский район</t>
  </si>
  <si>
    <t>Октябрьский район</t>
  </si>
  <si>
    <t>Сургутский район</t>
  </si>
  <si>
    <t>Нижневартовский район</t>
  </si>
  <si>
    <t>г. Лангепас</t>
  </si>
  <si>
    <t>г. Когалым</t>
  </si>
  <si>
    <t>г. Пыть-Ях</t>
  </si>
  <si>
    <t>Ханты-Мансийский район</t>
  </si>
  <si>
    <t>Утверждено распоряжением Правительства ХМАО-Югры</t>
  </si>
  <si>
    <t>Профинансировано (субъектом)</t>
  </si>
  <si>
    <t>Освоено (получателем, муниципальным образованием)</t>
  </si>
  <si>
    <t>к пояснительной записке</t>
  </si>
  <si>
    <t>19-рп от 24.01.2020 года</t>
  </si>
  <si>
    <t>г. Покачи</t>
  </si>
  <si>
    <t>Нефтеюганский район</t>
  </si>
  <si>
    <t>Органам местного самоуправления муниципального образования город Нягань для выплаты дополнительных мер социальной поддержки несовершеннолетних детей, родившихся с 1 января 2012 года и зарегистрированных совместно с родителями (усыновителями) в приспособленных для проживания строениях, в соответствии с муниципальной программой "Ликвидация и расселение приспособленных для проживания строений муниципального образования город Нягань"</t>
  </si>
  <si>
    <t>106-рп от 06.03.2020 года</t>
  </si>
  <si>
    <t>Департаменту здравоохранения Ханты - Мансийского автономного округа - Югры на приобретение средств индивидуальной защиты для медицинских работников и обеспечения граждан лекарственными препаратами</t>
  </si>
  <si>
    <t>105-рп от 06.03.2020 года</t>
  </si>
  <si>
    <t>Органам местного самоуправления муниципального образования Кондинский район на модернизацию муниципальной системы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</t>
  </si>
  <si>
    <t>104-рп от 06.03.2020 года</t>
  </si>
  <si>
    <t>Органам местного самоуправления муниципального образования город Ханты - Мансийск на финансовое обеспечение непредвиденных расходов (на обустройство мест (площадок) накопления твердых коммунальных отходов)</t>
  </si>
  <si>
    <t>Всего</t>
  </si>
  <si>
    <t>В целях недопущения распространения новой коронавирусной инфекции (COVID-2019)</t>
  </si>
  <si>
    <t>148-рп от 31.03.2020 года</t>
  </si>
  <si>
    <t>Аппарату Губернатора Ханты-Мансийского автономного округа-Югры</t>
  </si>
  <si>
    <t>Департаменту экономического развития Ханты-Мансийского автономного округа-Югры на предоставление микрозаймов субъектам малого и среднего предпринимательства автономного округа в период введения в автономном округе режима повышенной готовности</t>
  </si>
  <si>
    <t>Исполнительным органам государственной власти Ханты-Мансийского автономного округа-Югры на финансирование наказов избирателей депутатам Думы  Ханты-Мансийского автономного округа - Югры на II квартал 2020 года</t>
  </si>
  <si>
    <t>Органам местного самоуправления муниципального образования города Мегион на финансовое обеспечение дополнительных санитарно-противоэпидемических (профилактических) мероприятий в жилом доме по адресу ул. Заречная, д. 15</t>
  </si>
  <si>
    <t>289-рп от 29.05.2020 года</t>
  </si>
  <si>
    <t>Департаменту здравоохранения Ханты-Мансийского автономного округа - Югры в целях оснащения (переоснащения) дополнительно создаваемого, перепрофилируемого и (или)модернизируемого коечного фонда медицинских организаций автономного округа в соответствии с минимальными требованиями к осуществлению медицинской деятельности, направленной на профилактику, диагностику и лечение новой коронавирусной инфекции, вызванной COVID-19</t>
  </si>
  <si>
    <t>Департаменту информационных технологий и цифрового развития Ханты-Мансийского автономного округа - Югры на закупку систем внешнего видеонаблюдения и распознавание номеров автотранспорта, устройств проверки документов, удостоверяющих личность, "Кейс-КПМ" и для подключения стационарных тепловизионных регистраторов к аппаратно-программному комплексу "Безопасный город"</t>
  </si>
  <si>
    <t>321-рп от 11.06.2020 года</t>
  </si>
  <si>
    <t>Исполнительным органам государственной власти Ханты-Мансийского автономного округа - Югры и органам местного самоуправления муниципальных образований автономного округа на финансирование наказов избирателей депутатам Думы Ханты-Мансийского автономного округа-Югры на III квартал 2020 года</t>
  </si>
  <si>
    <t>Департамент образования и молодежной политики Ханты-Мансийского автономного округа-Югры</t>
  </si>
  <si>
    <t>Департамент культуры Ханты-Мансийского автономного округа-Югры</t>
  </si>
  <si>
    <t>Департамент социального развития Ханты-Мансийского автономного округа-Югры</t>
  </si>
  <si>
    <t>Департамент здравоохранения Ханты-Мансийского автономного округа-Югры</t>
  </si>
  <si>
    <t>Департаменту здравоохранения Ханты-Мансийского автономного округа - Югры на приобретение средств индивидуальной защиты для медицинских организаций государственной системы здравоохранения автономного округа</t>
  </si>
  <si>
    <t>Исполнительным органам государственной власти Ханты-Мансийского автономного округа-Югры на финансирование наказов избирателей депутатам Думы  Ханты-Мансийского автономного округа - Югры на I квартал 2020 года</t>
  </si>
  <si>
    <t>Департамент физической культуры и спорта Ханты-Мансийского автономного округа-Югры</t>
  </si>
  <si>
    <t>Служба по делам архивов Ханты-Мансийского автономного округа-Югры</t>
  </si>
  <si>
    <t>Департаменту здравоохранения Ханты-Мансийского автономного округа-Югры</t>
  </si>
  <si>
    <t>Департаменту гражданской защиты населенияХанты-Мансийского  автономного округа-Югры на финансирование организации деятельности межмуниципальных контрольно-пропускных пунктов для проверки соблюдения мер, направленных на защиту населения и территории автономного округа в период эпидемиологического неблагополучия, связанного с распространением новой короновирусной инфекции, вызванной COVID-2019</t>
  </si>
  <si>
    <t>Департамент социального развития Ханты-Мансийскогоавтономного округа-Югры</t>
  </si>
  <si>
    <t>354-рп от 23.06.2020 года</t>
  </si>
  <si>
    <t>173-рп от 10.04.2020 года</t>
  </si>
  <si>
    <t>394-рп от 06.07.2020 года</t>
  </si>
  <si>
    <t xml:space="preserve">408-рп от 10.07.2020 года </t>
  </si>
  <si>
    <t xml:space="preserve">409-рп от 14.07.2020 </t>
  </si>
  <si>
    <t>422-рп от 20.07.2020 года</t>
  </si>
  <si>
    <t>Департаменту гражданской защиты населения Ханты-Мансийского автономного округа-Югры для восполнения резерва материальных ресурсов (запасов) Ханты-Мансийского автономного округа-Югры для ликвидации чрезвычайной ситуации регионального характера, израсходованного  для обеспечения питанием лиц, участвующих в ликвидации чрезвычайной ситуации регионального характера в лесах, расположенных в границах Ханты-Мансийского автономного округа-Югры</t>
  </si>
  <si>
    <t>208-рп от 20.04.2020 года (внесение изменений 478-рп от 28.08.2020 года)</t>
  </si>
  <si>
    <t>515-рп от 08.09.2020 года</t>
  </si>
  <si>
    <t>в том числе:</t>
  </si>
  <si>
    <t>Органам местного самоуправления муниципальных образований Ханты-Мансийского автономного округа-Югры на оплату задолженности организациям коммунального комплекса за потребленные топливно-энергетические ресурсы перед гарантирующими поставщиками</t>
  </si>
  <si>
    <t>Департаменту здравоохранения Ханты-Мансийского автономного округа - Югры на приобретение лекарственного препарата в целях медикаментозной профилактики заболевания у контактных лиц из эпидемических очагов новой коронавирусной инфекции, вызванной COVID-19</t>
  </si>
  <si>
    <t>587-рп от 16.10.2020 года</t>
  </si>
  <si>
    <t>611-рп от 27.10.2020 года (внесение изменений 750-рп от 10.12.2020 года)</t>
  </si>
  <si>
    <t xml:space="preserve">620-рп от 30.10.2020 года </t>
  </si>
  <si>
    <t>Исполнительным органам государственной власти и органам местного самоуправления муниципальных образований Ханты-Мансийского автономного округа-Югры на финансирование наказов избирателей депутатам Думы  Ханты-Мансийского автономного округа - Югры на IV квартал 2020 года</t>
  </si>
  <si>
    <t>658-рп от 16.11.2020 года (внесение изменений 801-рп от 25.12.2020 года)</t>
  </si>
  <si>
    <t>103-рп от 02.03.2020 года  (внесение изменений 801-рп от 25.12.2020 года)</t>
  </si>
  <si>
    <t>701-рп от 27.11.2020 года</t>
  </si>
  <si>
    <t xml:space="preserve">702-рп от 27.11.2020 года </t>
  </si>
  <si>
    <t>для оплаты задолженности организаций коммунального комплекса за потребленные топливно-энергетические ресурсы перед гарантирующими поставщиками</t>
  </si>
  <si>
    <t xml:space="preserve">Органам местного самоуправления муниципальных образований  Ханты-Мансийского автономного округа-Югры, в т.ч. </t>
  </si>
  <si>
    <t xml:space="preserve">765-рп от 17.12.2020 года </t>
  </si>
  <si>
    <t>Органам местного самоуправления муниципальных образований  Ханты-Мансийского автономного округа-Югры на финансовое обеспечение мероприятий, связанных с профилактикой и устранением последствий распространения новой коронавирусной инфекции, вызванной COVID-19</t>
  </si>
  <si>
    <t xml:space="preserve">823-рп от 28.12.2020 года </t>
  </si>
  <si>
    <t>291-рп от 29.05.2020 года (внесение изменений 600-рп от 23.10.2020 года)</t>
  </si>
  <si>
    <t xml:space="preserve">637-рп от 07.11.2020 года </t>
  </si>
  <si>
    <t>Департаменту здравоохранения Ханты-Мансийского автономного округа - Югры на приобретение медицинского оборудования для лечения пациентов с новой коронавирусной инфекцией, вызванной COVID-19</t>
  </si>
  <si>
    <t>Информация о расходовании средств резервного фонда Правительства Ханты - Мансийского автономного округа - Югры за 2020 год</t>
  </si>
  <si>
    <t>156-рп от 03.04.2020 года  (внесение изменений 359-рп от 26.06.2020 года)</t>
  </si>
  <si>
    <t>268-рп от 18.05 2020 года (внесение изменений 304-рп от 05.06.2020 года)</t>
  </si>
  <si>
    <t>Департаменту здравоохранения Ханты-Мансийского автономного округа - Югры на приобретение лабораторного оборудования, обустройство дополнительных рабочих мест в подразделениях Центра лабораторной диагностики автономного учреждения Ханты-Мансийского автономного округа - Югры "Центр профессиональной патологии" в городах Нижневартовске и Ханты-Мансийске с целью обеспечения в  автономном округе диагностики новой коронавирусной инфекции, вызванной COVID-19</t>
  </si>
  <si>
    <t>147-рп от 31.03.2020 года (внесение изменений 224-рп от 25.04.2020г, 264-рп от 15.05.2020г, 545-рп от 25.09.2020г.)</t>
  </si>
  <si>
    <t>397-рп от 10.07.2020 года (внесение изменений 703-рп от 27.11.2020 года)</t>
  </si>
  <si>
    <t>Департаменту экономического развития Ханты-Мансийского автономного округа-Югры на оказание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инфекции, вызванной COVID-19, на возмещение понесенных затрат в 2020 году на аренду (субаренду) нежилых помещений, находящихся в коммерческой собственности, коммунальные услуги, а также на компенсацию понесенных в период действия в автономном округе режима повышенной готовности затрат по оплате жилищно-коммунальных услуг</t>
  </si>
  <si>
    <t>Департаменту недропользования и природных ресурсов Ханты-Мансийского автономного округа-Югры на заключение договоров аренды вертолета Ми-8 АМТ(МТВ) и вертолета Ми-26 для тушения лесных пожаров с применением ВСУ-5А, ВСУ-15А соответственно</t>
  </si>
  <si>
    <t>Департаменту недропользования и природных ресурсов Ханты-Мансийского автономного округа-Югры на заключение договоров аренды вертолета Ми-8 для переброски сил и средств и вертолетов Ми-8 АМТ (МТВ) и Ми-26 для тушения лесных пожаров с применением ВСУ-5А, ВСУ-15А соответственно</t>
  </si>
  <si>
    <t>Департаменту недропользования и природных ресурсов Ханты-Мансийского автономного округа-Югры на заключение договоров аренды вертолета Ми-8Т для переброски сил и средств и вертолетов Ми-8 АМТ (МТВ) и Ми-26 для тушения лесных пожаров с применением ВСУ-5А, ВСУ-15А соответственно, а также на организацию питания работникам, участвующим в тушении лесных пожаров</t>
  </si>
  <si>
    <t>445-рп от 31.07.2020 года (внесение изменений 677-рп от 20.11.2020 года)</t>
  </si>
  <si>
    <t>Департаменту социального развития Ханты-Мансийского автономного округа - Югры на оказание единовременной материальной помощи семье гражданина, погибшего в результате пожара в жилом многоквартирном доме №4 в п. Дорожный г. Сургута; гражданину пострадавшему в дорожно-транспортном происшествии на 20 км автодороги Лянтор – Сургут</t>
  </si>
  <si>
    <t>Департаменту здравоохранения Ханты-Мансийского автономного округа - Югры на приобретение лекарственных препаратов для лечения новой коронавирусной инфекции, вызванной COVID-19, в стационарных условиях, а также в амбулаторных условиях граждан.</t>
  </si>
  <si>
    <t>Органам местного самоуправления муниципальных образований  Ханты-Мансийского автономного округа-Югры для предоставления единовременной помощи гражданам, не имеющим действующих соглашений (договоров) об использовании земель для целей недропользования, ведущим традиционный образ жизни, осуществляющим традиционную хозяйственную деятельность коренных малочисленных народов Севера, учтенным в Реестре территорий традиционного природопользования регионального значения автономного округа</t>
  </si>
  <si>
    <t>Органам местного самоуправления Белоярского муниципального района Ханты-Мансийского автономного округа - Югры для компенсации арендных платежей за объекты коммунального комплекса</t>
  </si>
  <si>
    <t xml:space="preserve">Органам местного самоуправления Кондинского района Ханты-Мансийского автономного округа - Югры для финансового обеспечения расходных обязательств, связанных с возмещением ущерба за изъятие домашней птицы, восприимчивой к высокопатогенному гриппу птиц, на территории поселка Ягодный Кондинского района автономного округа </t>
  </si>
  <si>
    <t>758-рп от 11.12.2020 года (внесение изменений 801-рп от 25.12.2020 года)</t>
  </si>
  <si>
    <t>Органам местного самоуправления муниципальных образований  Ханты-Мансийского автономного округа-Югры в части возмещения затрат, связанных с оказанием услуг по перевозке пассажиров и багажа воздушным видом транспорта, завершения  строительства, капитального ремонта и ремонта автомобильных дорог общего пользования местного значения, возмещения затрат при реализации концессионного соглашения</t>
  </si>
  <si>
    <t>на исполнение расходных обязательств Советскому району, в целях софинансирования субсидии из бюджета автономного округа для реализации полномочий в области жилищных отношений и регионального проекта "Обеспечение устойчивого сокращения непригодного для проживания жилищного фонда",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</si>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</sst>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;[Red]\-#,##0.000;0.000"/>
    <numFmt numFmtId="165" formatCode="#,##0.000_ ;[Red]\-#,##0.000\ "/>
    <numFmt numFmtId="166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>
      <alignment horizontal="left"/>
    </xf>
    <xf numFmtId="166" fontId="2" fillId="0" borderId="0" xfId="1" applyNumberFormat="1" applyFont="1" applyFill="1" applyAlignment="1">
      <alignment horizontal="left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/>
    <xf numFmtId="0" fontId="2" fillId="0" borderId="1" xfId="1" applyFont="1" applyFill="1" applyBorder="1" applyAlignment="1">
      <alignment vertical="top" wrapText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3" fillId="0" borderId="1" xfId="1" applyNumberFormat="1" applyFont="1" applyFill="1" applyBorder="1"/>
    <xf numFmtId="164" fontId="2" fillId="0" borderId="1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0" fontId="6" fillId="0" borderId="4" xfId="1" applyNumberFormat="1" applyFont="1" applyFill="1" applyBorder="1" applyAlignment="1" applyProtection="1">
      <alignment vertical="top" wrapText="1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8" xfId="1" applyNumberFormat="1" applyFont="1" applyFill="1" applyBorder="1" applyAlignment="1" applyProtection="1">
      <protection hidden="1"/>
    </xf>
    <xf numFmtId="164" fontId="2" fillId="0" borderId="9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0" xfId="1" applyNumberFormat="1" applyFont="1" applyFill="1"/>
    <xf numFmtId="165" fontId="2" fillId="0" borderId="0" xfId="1" applyNumberFormat="1" applyFont="1" applyFill="1" applyAlignment="1">
      <alignment horizontal="left"/>
    </xf>
    <xf numFmtId="164" fontId="2" fillId="0" borderId="1" xfId="1" applyNumberFormat="1" applyFont="1" applyFill="1" applyBorder="1"/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horizontal="left"/>
    </xf>
    <xf numFmtId="0" fontId="7" fillId="0" borderId="0" xfId="1" applyFont="1" applyFill="1"/>
    <xf numFmtId="0" fontId="2" fillId="0" borderId="0" xfId="1" applyFont="1" applyFill="1" applyAlignment="1">
      <alignment horizontal="right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>
      <alignment horizontal="right"/>
    </xf>
    <xf numFmtId="0" fontId="3" fillId="0" borderId="0" xfId="1" applyFont="1" applyFill="1" applyAlignment="1" applyProtection="1">
      <alignment horizontal="center" wrapText="1"/>
      <protection hidden="1"/>
    </xf>
    <xf numFmtId="0" fontId="5" fillId="0" borderId="7" xfId="1" applyFont="1" applyFill="1" applyBorder="1" applyAlignment="1" applyProtection="1">
      <alignment horizontal="right"/>
      <protection hidden="1"/>
    </xf>
    <xf numFmtId="0" fontId="4" fillId="0" borderId="7" xfId="1" applyFont="1" applyFill="1" applyBorder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8" xfId="1" applyNumberFormat="1" applyFont="1" applyFill="1" applyBorder="1" applyAlignment="1" applyProtection="1">
      <alignment horizontal="center" vertical="top" wrapText="1"/>
      <protection hidden="1"/>
    </xf>
    <xf numFmtId="0" fontId="2" fillId="0" borderId="10" xfId="1" applyNumberFormat="1" applyFont="1" applyFill="1" applyBorder="1" applyAlignment="1" applyProtection="1">
      <alignment horizontal="center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showGridLines="0" tabSelected="1" topLeftCell="A37" zoomScale="90" zoomScaleNormal="90" zoomScaleSheetLayoutView="70" workbookViewId="0">
      <selection activeCell="B37" sqref="B37"/>
    </sheetView>
  </sheetViews>
  <sheetFormatPr defaultColWidth="9.109375" defaultRowHeight="15.6" x14ac:dyDescent="0.3"/>
  <cols>
    <col min="1" max="1" width="11.109375" style="3" customWidth="1"/>
    <col min="2" max="2" width="33.33203125" style="3" customWidth="1"/>
    <col min="3" max="5" width="14.88671875" style="3" customWidth="1"/>
    <col min="6" max="6" width="12.44140625" style="7" customWidth="1"/>
    <col min="7" max="192" width="9.109375" style="3" customWidth="1"/>
    <col min="193" max="16384" width="9.109375" style="3"/>
  </cols>
  <sheetData>
    <row r="1" spans="1:6" x14ac:dyDescent="0.3">
      <c r="C1" s="32"/>
      <c r="D1" s="37" t="s">
        <v>107</v>
      </c>
      <c r="E1" s="37"/>
    </row>
    <row r="2" spans="1:6" x14ac:dyDescent="0.3">
      <c r="C2" s="32"/>
      <c r="D2" s="32"/>
      <c r="E2" s="32" t="s">
        <v>26</v>
      </c>
    </row>
    <row r="3" spans="1:6" x14ac:dyDescent="0.3">
      <c r="C3" s="32"/>
      <c r="D3" s="32"/>
      <c r="E3" s="32"/>
    </row>
    <row r="4" spans="1:6" ht="37.200000000000003" customHeight="1" x14ac:dyDescent="0.3">
      <c r="A4" s="38" t="s">
        <v>88</v>
      </c>
      <c r="B4" s="38"/>
      <c r="C4" s="38"/>
      <c r="D4" s="38"/>
      <c r="E4" s="38"/>
    </row>
    <row r="5" spans="1:6" ht="409.6" hidden="1" customHeight="1" x14ac:dyDescent="0.3">
      <c r="A5" s="2"/>
      <c r="B5" s="2"/>
      <c r="C5" s="2"/>
      <c r="D5" s="6"/>
    </row>
    <row r="6" spans="1:6" ht="16.95" customHeight="1" x14ac:dyDescent="0.3">
      <c r="A6" s="1"/>
      <c r="B6" s="1"/>
      <c r="C6" s="2"/>
      <c r="D6" s="39" t="s">
        <v>2</v>
      </c>
      <c r="E6" s="40"/>
    </row>
    <row r="7" spans="1:6" s="31" customFormat="1" ht="65.400000000000006" customHeight="1" x14ac:dyDescent="0.25">
      <c r="A7" s="29" t="s">
        <v>0</v>
      </c>
      <c r="B7" s="29" t="s">
        <v>1</v>
      </c>
      <c r="C7" s="29" t="s">
        <v>23</v>
      </c>
      <c r="D7" s="29" t="s">
        <v>24</v>
      </c>
      <c r="E7" s="29" t="s">
        <v>25</v>
      </c>
      <c r="F7" s="30"/>
    </row>
    <row r="8" spans="1:6" ht="140.4" x14ac:dyDescent="0.3">
      <c r="A8" s="41" t="s">
        <v>27</v>
      </c>
      <c r="B8" s="4" t="s">
        <v>54</v>
      </c>
      <c r="C8" s="5">
        <f>SUM(C9:C36)</f>
        <v>83388.461999999985</v>
      </c>
      <c r="D8" s="5">
        <f>SUM(D9:D36)</f>
        <v>83363.8</v>
      </c>
      <c r="E8" s="5">
        <f>SUM(E9:E36)</f>
        <v>82246.67</v>
      </c>
      <c r="F8" s="8"/>
    </row>
    <row r="9" spans="1:6" ht="62.4" x14ac:dyDescent="0.3">
      <c r="A9" s="42"/>
      <c r="B9" s="4" t="s">
        <v>49</v>
      </c>
      <c r="C9" s="5">
        <v>1900</v>
      </c>
      <c r="D9" s="5">
        <v>1900</v>
      </c>
      <c r="E9" s="5">
        <v>1900</v>
      </c>
      <c r="F9" s="8"/>
    </row>
    <row r="10" spans="1:6" ht="46.8" x14ac:dyDescent="0.3">
      <c r="A10" s="42"/>
      <c r="B10" s="4" t="s">
        <v>50</v>
      </c>
      <c r="C10" s="5">
        <v>937.68</v>
      </c>
      <c r="D10" s="5">
        <v>937.56799999999998</v>
      </c>
      <c r="E10" s="5">
        <v>937.56799999999998</v>
      </c>
      <c r="F10" s="8"/>
    </row>
    <row r="11" spans="1:6" ht="62.4" x14ac:dyDescent="0.3">
      <c r="A11" s="42"/>
      <c r="B11" s="4" t="s">
        <v>55</v>
      </c>
      <c r="C11" s="5">
        <v>605</v>
      </c>
      <c r="D11" s="5">
        <v>605</v>
      </c>
      <c r="E11" s="5">
        <v>605</v>
      </c>
      <c r="F11" s="8"/>
    </row>
    <row r="12" spans="1:6" ht="46.8" x14ac:dyDescent="0.3">
      <c r="A12" s="42"/>
      <c r="B12" s="4" t="s">
        <v>51</v>
      </c>
      <c r="C12" s="5">
        <v>1055.08</v>
      </c>
      <c r="D12" s="5">
        <v>1050.57</v>
      </c>
      <c r="E12" s="5">
        <v>1050.57</v>
      </c>
      <c r="F12" s="8"/>
    </row>
    <row r="13" spans="1:6" ht="46.8" x14ac:dyDescent="0.3">
      <c r="A13" s="42"/>
      <c r="B13" s="4" t="s">
        <v>56</v>
      </c>
      <c r="C13" s="5">
        <v>400</v>
      </c>
      <c r="D13" s="5">
        <v>400</v>
      </c>
      <c r="E13" s="5">
        <v>400</v>
      </c>
      <c r="F13" s="8"/>
    </row>
    <row r="14" spans="1:6" ht="46.8" x14ac:dyDescent="0.3">
      <c r="A14" s="42"/>
      <c r="B14" s="4" t="s">
        <v>52</v>
      </c>
      <c r="C14" s="5">
        <v>4238.6120000000001</v>
      </c>
      <c r="D14" s="5">
        <v>4221.098</v>
      </c>
      <c r="E14" s="5">
        <v>4221.098</v>
      </c>
      <c r="F14" s="8"/>
    </row>
    <row r="15" spans="1:6" x14ac:dyDescent="0.3">
      <c r="A15" s="42"/>
      <c r="B15" s="4" t="s">
        <v>6</v>
      </c>
      <c r="C15" s="5">
        <v>3450</v>
      </c>
      <c r="D15" s="5">
        <f>3450-1.775</f>
        <v>3448.2249999999999</v>
      </c>
      <c r="E15" s="5">
        <v>2748.2249999999999</v>
      </c>
      <c r="F15" s="8"/>
    </row>
    <row r="16" spans="1:6" x14ac:dyDescent="0.3">
      <c r="A16" s="42"/>
      <c r="B16" s="4" t="s">
        <v>7</v>
      </c>
      <c r="C16" s="5">
        <v>19258.748</v>
      </c>
      <c r="D16" s="5">
        <v>19258.748</v>
      </c>
      <c r="E16" s="5">
        <v>19191.617999999999</v>
      </c>
      <c r="F16" s="8"/>
    </row>
    <row r="17" spans="1:6" x14ac:dyDescent="0.3">
      <c r="A17" s="42"/>
      <c r="B17" s="4" t="s">
        <v>8</v>
      </c>
      <c r="C17" s="5">
        <v>4804</v>
      </c>
      <c r="D17" s="5">
        <v>4804</v>
      </c>
      <c r="E17" s="5">
        <v>4704</v>
      </c>
      <c r="F17" s="8"/>
    </row>
    <row r="18" spans="1:6" x14ac:dyDescent="0.3">
      <c r="A18" s="42"/>
      <c r="B18" s="4" t="s">
        <v>9</v>
      </c>
      <c r="C18" s="5">
        <v>4148.68</v>
      </c>
      <c r="D18" s="5">
        <v>4148.68</v>
      </c>
      <c r="E18" s="5">
        <v>3998.68</v>
      </c>
      <c r="F18" s="8"/>
    </row>
    <row r="19" spans="1:6" x14ac:dyDescent="0.3">
      <c r="A19" s="42"/>
      <c r="B19" s="4" t="s">
        <v>10</v>
      </c>
      <c r="C19" s="5">
        <v>4557.49</v>
      </c>
      <c r="D19" s="5">
        <v>4557.49</v>
      </c>
      <c r="E19" s="5">
        <v>4557.49</v>
      </c>
      <c r="F19" s="8"/>
    </row>
    <row r="20" spans="1:6" x14ac:dyDescent="0.3">
      <c r="A20" s="42"/>
      <c r="B20" s="4" t="s">
        <v>11</v>
      </c>
      <c r="C20" s="5">
        <v>2488.04</v>
      </c>
      <c r="D20" s="5">
        <v>2488.04</v>
      </c>
      <c r="E20" s="5">
        <v>2488.04</v>
      </c>
      <c r="F20" s="8"/>
    </row>
    <row r="21" spans="1:6" x14ac:dyDescent="0.3">
      <c r="A21" s="42"/>
      <c r="B21" s="4" t="s">
        <v>20</v>
      </c>
      <c r="C21" s="5">
        <v>3500</v>
      </c>
      <c r="D21" s="5">
        <v>3500</v>
      </c>
      <c r="E21" s="5">
        <v>3500</v>
      </c>
      <c r="F21" s="8"/>
    </row>
    <row r="22" spans="1:6" x14ac:dyDescent="0.3">
      <c r="A22" s="42"/>
      <c r="B22" s="4" t="s">
        <v>12</v>
      </c>
      <c r="C22" s="5">
        <v>1900</v>
      </c>
      <c r="D22" s="5">
        <v>1900</v>
      </c>
      <c r="E22" s="5">
        <v>1900</v>
      </c>
      <c r="F22" s="8"/>
    </row>
    <row r="23" spans="1:6" x14ac:dyDescent="0.3">
      <c r="A23" s="43"/>
      <c r="B23" s="4" t="s">
        <v>19</v>
      </c>
      <c r="C23" s="5">
        <v>1774</v>
      </c>
      <c r="D23" s="5">
        <v>1774</v>
      </c>
      <c r="E23" s="5">
        <v>1774</v>
      </c>
      <c r="F23" s="8"/>
    </row>
    <row r="24" spans="1:6" x14ac:dyDescent="0.3">
      <c r="A24" s="44"/>
      <c r="B24" s="4" t="s">
        <v>13</v>
      </c>
      <c r="C24" s="5">
        <v>1545.5319999999999</v>
      </c>
      <c r="D24" s="5">
        <v>1545.5319999999999</v>
      </c>
      <c r="E24" s="5">
        <v>1545.5319999999999</v>
      </c>
      <c r="F24" s="8"/>
    </row>
    <row r="25" spans="1:6" x14ac:dyDescent="0.3">
      <c r="A25" s="45"/>
      <c r="B25" s="4" t="s">
        <v>21</v>
      </c>
      <c r="C25" s="5">
        <v>1612.5</v>
      </c>
      <c r="D25" s="5">
        <f>1612.5-0.001</f>
        <v>1612.499</v>
      </c>
      <c r="E25" s="5">
        <v>1612.499</v>
      </c>
      <c r="F25" s="8"/>
    </row>
    <row r="26" spans="1:6" x14ac:dyDescent="0.3">
      <c r="A26" s="45"/>
      <c r="B26" s="4" t="s">
        <v>28</v>
      </c>
      <c r="C26" s="5">
        <v>400</v>
      </c>
      <c r="D26" s="5">
        <v>400</v>
      </c>
      <c r="E26" s="5">
        <v>400</v>
      </c>
      <c r="F26" s="8"/>
    </row>
    <row r="27" spans="1:6" x14ac:dyDescent="0.3">
      <c r="A27" s="45"/>
      <c r="B27" s="4" t="s">
        <v>14</v>
      </c>
      <c r="C27" s="5">
        <v>1338.116</v>
      </c>
      <c r="D27" s="5">
        <v>1338.116</v>
      </c>
      <c r="E27" s="5">
        <v>1338.116</v>
      </c>
      <c r="F27" s="8"/>
    </row>
    <row r="28" spans="1:6" x14ac:dyDescent="0.3">
      <c r="A28" s="45"/>
      <c r="B28" s="4" t="s">
        <v>15</v>
      </c>
      <c r="C28" s="5">
        <v>600</v>
      </c>
      <c r="D28" s="5">
        <v>600</v>
      </c>
      <c r="E28" s="5">
        <v>600</v>
      </c>
      <c r="F28" s="8"/>
    </row>
    <row r="29" spans="1:6" x14ac:dyDescent="0.3">
      <c r="A29" s="45"/>
      <c r="B29" s="4" t="s">
        <v>5</v>
      </c>
      <c r="C29" s="5">
        <v>4185.9579999999996</v>
      </c>
      <c r="D29" s="5">
        <v>4185.9579999999996</v>
      </c>
      <c r="E29" s="5">
        <v>4185.9579999999996</v>
      </c>
      <c r="F29" s="8"/>
    </row>
    <row r="30" spans="1:6" x14ac:dyDescent="0.3">
      <c r="A30" s="45"/>
      <c r="B30" s="4" t="s">
        <v>3</v>
      </c>
      <c r="C30" s="5">
        <v>1646.9369999999999</v>
      </c>
      <c r="D30" s="5">
        <v>1646.9369999999999</v>
      </c>
      <c r="E30" s="5">
        <v>1646.9369999999999</v>
      </c>
      <c r="F30" s="8"/>
    </row>
    <row r="31" spans="1:6" x14ac:dyDescent="0.3">
      <c r="A31" s="45"/>
      <c r="B31" s="4" t="s">
        <v>16</v>
      </c>
      <c r="C31" s="5">
        <v>2144.1089999999999</v>
      </c>
      <c r="D31" s="5">
        <v>2144.1089999999999</v>
      </c>
      <c r="E31" s="5">
        <v>2144.1089999999999</v>
      </c>
      <c r="F31" s="8"/>
    </row>
    <row r="32" spans="1:6" x14ac:dyDescent="0.3">
      <c r="A32" s="45"/>
      <c r="B32" s="4" t="s">
        <v>17</v>
      </c>
      <c r="C32" s="5">
        <v>4421.4799999999996</v>
      </c>
      <c r="D32" s="5">
        <f>4421.48-0.75</f>
        <v>4420.7299999999996</v>
      </c>
      <c r="E32" s="5">
        <v>4320.7299999999996</v>
      </c>
      <c r="F32" s="8"/>
    </row>
    <row r="33" spans="1:6" x14ac:dyDescent="0.3">
      <c r="A33" s="45"/>
      <c r="B33" s="4" t="s">
        <v>4</v>
      </c>
      <c r="C33" s="5">
        <v>3459</v>
      </c>
      <c r="D33" s="5">
        <v>3459</v>
      </c>
      <c r="E33" s="5">
        <v>3459</v>
      </c>
      <c r="F33" s="8"/>
    </row>
    <row r="34" spans="1:6" x14ac:dyDescent="0.3">
      <c r="A34" s="45"/>
      <c r="B34" s="4" t="s">
        <v>22</v>
      </c>
      <c r="C34" s="5">
        <v>1367.5</v>
      </c>
      <c r="D34" s="5">
        <v>1367.5</v>
      </c>
      <c r="E34" s="5">
        <v>1367.5</v>
      </c>
      <c r="F34" s="8"/>
    </row>
    <row r="35" spans="1:6" x14ac:dyDescent="0.3">
      <c r="A35" s="45"/>
      <c r="B35" s="9" t="s">
        <v>18</v>
      </c>
      <c r="C35" s="5">
        <v>1400</v>
      </c>
      <c r="D35" s="5">
        <v>1400</v>
      </c>
      <c r="E35" s="5">
        <v>1400</v>
      </c>
      <c r="F35" s="8"/>
    </row>
    <row r="36" spans="1:6" ht="15.6" customHeight="1" x14ac:dyDescent="0.3">
      <c r="A36" s="46"/>
      <c r="B36" s="12" t="s">
        <v>29</v>
      </c>
      <c r="C36" s="5">
        <v>4250</v>
      </c>
      <c r="D36" s="5">
        <v>4250</v>
      </c>
      <c r="E36" s="5">
        <v>4250</v>
      </c>
      <c r="F36" s="8"/>
    </row>
    <row r="37" spans="1:6" ht="280.8" x14ac:dyDescent="0.3">
      <c r="A37" s="13" t="s">
        <v>77</v>
      </c>
      <c r="B37" s="24" t="s">
        <v>30</v>
      </c>
      <c r="C37" s="15">
        <v>3974.5</v>
      </c>
      <c r="D37" s="15">
        <v>3974.4140000000002</v>
      </c>
      <c r="E37" s="28">
        <v>3974.4140000000002</v>
      </c>
    </row>
    <row r="38" spans="1:6" ht="140.4" x14ac:dyDescent="0.3">
      <c r="A38" s="13" t="s">
        <v>35</v>
      </c>
      <c r="B38" s="11" t="s">
        <v>36</v>
      </c>
      <c r="C38" s="15">
        <v>24668.2</v>
      </c>
      <c r="D38" s="15">
        <v>24668.187000000002</v>
      </c>
      <c r="E38" s="15">
        <v>24668.187000000002</v>
      </c>
    </row>
    <row r="39" spans="1:6" ht="187.2" x14ac:dyDescent="0.3">
      <c r="A39" s="13" t="s">
        <v>33</v>
      </c>
      <c r="B39" s="11" t="s">
        <v>34</v>
      </c>
      <c r="C39" s="10">
        <v>17000</v>
      </c>
      <c r="D39" s="10">
        <v>17000</v>
      </c>
      <c r="E39" s="10">
        <v>17000</v>
      </c>
    </row>
    <row r="40" spans="1:6" ht="114" customHeight="1" x14ac:dyDescent="0.3">
      <c r="A40" s="13" t="s">
        <v>31</v>
      </c>
      <c r="B40" s="11" t="s">
        <v>32</v>
      </c>
      <c r="C40" s="15">
        <v>23439.828000000001</v>
      </c>
      <c r="D40" s="15">
        <v>23435.607</v>
      </c>
      <c r="E40" s="15">
        <v>23435.607</v>
      </c>
    </row>
    <row r="41" spans="1:6" ht="62.4" x14ac:dyDescent="0.3">
      <c r="A41" s="41" t="s">
        <v>92</v>
      </c>
      <c r="B41" s="13" t="s">
        <v>38</v>
      </c>
      <c r="C41" s="19">
        <f>C43+C44</f>
        <v>725210.3</v>
      </c>
      <c r="D41" s="19">
        <f>D43+D44</f>
        <v>725209.72699999996</v>
      </c>
      <c r="E41" s="19">
        <f>E43+E44</f>
        <v>725209.72699999996</v>
      </c>
    </row>
    <row r="42" spans="1:6" x14ac:dyDescent="0.3">
      <c r="A42" s="42"/>
      <c r="B42" s="18" t="s">
        <v>69</v>
      </c>
      <c r="C42" s="21"/>
      <c r="D42" s="21"/>
      <c r="E42" s="19"/>
    </row>
    <row r="43" spans="1:6" ht="46.8" x14ac:dyDescent="0.3">
      <c r="A43" s="42"/>
      <c r="B43" s="16" t="s">
        <v>40</v>
      </c>
      <c r="C43" s="22">
        <v>335210.3</v>
      </c>
      <c r="D43" s="22">
        <v>335210.28200000001</v>
      </c>
      <c r="E43" s="22">
        <v>335210.28200000001</v>
      </c>
    </row>
    <row r="44" spans="1:6" ht="46.8" x14ac:dyDescent="0.3">
      <c r="A44" s="43"/>
      <c r="B44" s="13" t="s">
        <v>57</v>
      </c>
      <c r="C44" s="20">
        <v>390000</v>
      </c>
      <c r="D44" s="20">
        <v>389999.44500000001</v>
      </c>
      <c r="E44" s="20">
        <v>389999.44500000001</v>
      </c>
    </row>
    <row r="45" spans="1:6" ht="145.19999999999999" customHeight="1" x14ac:dyDescent="0.3">
      <c r="A45" s="33" t="s">
        <v>39</v>
      </c>
      <c r="B45" s="13" t="s">
        <v>41</v>
      </c>
      <c r="C45" s="15">
        <v>140000</v>
      </c>
      <c r="D45" s="15">
        <v>139999.89499999999</v>
      </c>
      <c r="E45" s="15">
        <v>139999.89499999999</v>
      </c>
    </row>
    <row r="46" spans="1:6" ht="255" customHeight="1" x14ac:dyDescent="0.3">
      <c r="A46" s="13" t="s">
        <v>89</v>
      </c>
      <c r="B46" s="13" t="s">
        <v>58</v>
      </c>
      <c r="C46" s="15">
        <f>6000-375</f>
        <v>5625</v>
      </c>
      <c r="D46" s="15">
        <v>5625</v>
      </c>
      <c r="E46" s="15">
        <v>5625</v>
      </c>
    </row>
    <row r="47" spans="1:6" ht="140.4" x14ac:dyDescent="0.3">
      <c r="A47" s="41" t="s">
        <v>61</v>
      </c>
      <c r="B47" s="4" t="s">
        <v>42</v>
      </c>
      <c r="C47" s="15">
        <f>SUM(C48:C74)</f>
        <v>65404.266000000003</v>
      </c>
      <c r="D47" s="15">
        <f>SUM(D48:D74)</f>
        <v>65061.273000000008</v>
      </c>
      <c r="E47" s="15">
        <f>SUM(E48:E74)</f>
        <v>63601.784000000007</v>
      </c>
    </row>
    <row r="48" spans="1:6" ht="62.4" x14ac:dyDescent="0.3">
      <c r="A48" s="42"/>
      <c r="B48" s="4" t="s">
        <v>49</v>
      </c>
      <c r="C48" s="15">
        <v>2025</v>
      </c>
      <c r="D48" s="15">
        <v>2025</v>
      </c>
      <c r="E48" s="15">
        <v>2025</v>
      </c>
    </row>
    <row r="49" spans="1:5" s="7" customFormat="1" ht="46.8" x14ac:dyDescent="0.3">
      <c r="A49" s="42"/>
      <c r="B49" s="4" t="s">
        <v>50</v>
      </c>
      <c r="C49" s="15">
        <v>2919.23</v>
      </c>
      <c r="D49" s="15">
        <v>2918.87</v>
      </c>
      <c r="E49" s="15">
        <v>2918.87</v>
      </c>
    </row>
    <row r="50" spans="1:5" s="7" customFormat="1" ht="62.4" x14ac:dyDescent="0.3">
      <c r="A50" s="42"/>
      <c r="B50" s="4" t="s">
        <v>55</v>
      </c>
      <c r="C50" s="15">
        <v>492.3</v>
      </c>
      <c r="D50" s="15">
        <v>492.3</v>
      </c>
      <c r="E50" s="15">
        <v>492.3</v>
      </c>
    </row>
    <row r="51" spans="1:5" s="7" customFormat="1" ht="62.4" x14ac:dyDescent="0.3">
      <c r="A51" s="42"/>
      <c r="B51" s="4" t="s">
        <v>59</v>
      </c>
      <c r="C51" s="15">
        <v>974.85</v>
      </c>
      <c r="D51" s="15">
        <v>943.16</v>
      </c>
      <c r="E51" s="15">
        <v>943.16</v>
      </c>
    </row>
    <row r="52" spans="1:5" s="7" customFormat="1" ht="46.8" x14ac:dyDescent="0.3">
      <c r="A52" s="43"/>
      <c r="B52" s="4" t="s">
        <v>52</v>
      </c>
      <c r="C52" s="15">
        <v>4819.076</v>
      </c>
      <c r="D52" s="15">
        <v>4814.72</v>
      </c>
      <c r="E52" s="15">
        <v>4814.72</v>
      </c>
    </row>
    <row r="53" spans="1:5" s="7" customFormat="1" ht="15.6" customHeight="1" x14ac:dyDescent="0.3">
      <c r="A53" s="44"/>
      <c r="B53" s="4" t="s">
        <v>6</v>
      </c>
      <c r="C53" s="15">
        <v>2790.4</v>
      </c>
      <c r="D53" s="15">
        <f>2790.4-0.28</f>
        <v>2790.12</v>
      </c>
      <c r="E53" s="15">
        <v>2090.12</v>
      </c>
    </row>
    <row r="54" spans="1:5" s="7" customFormat="1" ht="15.6" customHeight="1" x14ac:dyDescent="0.3">
      <c r="A54" s="45"/>
      <c r="B54" s="4" t="s">
        <v>7</v>
      </c>
      <c r="C54" s="15">
        <v>5463.7749999999996</v>
      </c>
      <c r="D54" s="15">
        <v>5463.7749999999996</v>
      </c>
      <c r="E54" s="15">
        <v>5308.51</v>
      </c>
    </row>
    <row r="55" spans="1:5" s="7" customFormat="1" ht="15.6" customHeight="1" x14ac:dyDescent="0.3">
      <c r="A55" s="45"/>
      <c r="B55" s="4" t="s">
        <v>8</v>
      </c>
      <c r="C55" s="15">
        <v>1952</v>
      </c>
      <c r="D55" s="15">
        <v>1952</v>
      </c>
      <c r="E55" s="15">
        <v>1952</v>
      </c>
    </row>
    <row r="56" spans="1:5" s="7" customFormat="1" ht="15.6" customHeight="1" x14ac:dyDescent="0.3">
      <c r="A56" s="45"/>
      <c r="B56" s="4" t="s">
        <v>9</v>
      </c>
      <c r="C56" s="15">
        <v>3314.84</v>
      </c>
      <c r="D56" s="15">
        <v>3314.84</v>
      </c>
      <c r="E56" s="15">
        <v>3314.828</v>
      </c>
    </row>
    <row r="57" spans="1:5" s="7" customFormat="1" ht="15.6" customHeight="1" x14ac:dyDescent="0.3">
      <c r="A57" s="45"/>
      <c r="B57" s="4" t="s">
        <v>10</v>
      </c>
      <c r="C57" s="15">
        <v>2455</v>
      </c>
      <c r="D57" s="15">
        <f>2455-1.903</f>
        <v>2453.0970000000002</v>
      </c>
      <c r="E57" s="15">
        <v>2453.0970000000002</v>
      </c>
    </row>
    <row r="58" spans="1:5" s="7" customFormat="1" ht="15.6" customHeight="1" x14ac:dyDescent="0.3">
      <c r="A58" s="45"/>
      <c r="B58" s="4" t="s">
        <v>11</v>
      </c>
      <c r="C58" s="15">
        <v>2325.5050000000001</v>
      </c>
      <c r="D58" s="15">
        <v>2325.5050000000001</v>
      </c>
      <c r="E58" s="15">
        <v>2325.5050000000001</v>
      </c>
    </row>
    <row r="59" spans="1:5" s="7" customFormat="1" ht="15.6" customHeight="1" x14ac:dyDescent="0.3">
      <c r="A59" s="45"/>
      <c r="B59" s="4" t="s">
        <v>20</v>
      </c>
      <c r="C59" s="15">
        <v>616.6</v>
      </c>
      <c r="D59" s="15">
        <v>616.6</v>
      </c>
      <c r="E59" s="15">
        <v>616.6</v>
      </c>
    </row>
    <row r="60" spans="1:5" s="7" customFormat="1" ht="15.6" customHeight="1" x14ac:dyDescent="0.3">
      <c r="A60" s="45"/>
      <c r="B60" s="4" t="s">
        <v>12</v>
      </c>
      <c r="C60" s="15">
        <v>1096.489</v>
      </c>
      <c r="D60" s="15">
        <v>1096.489</v>
      </c>
      <c r="E60" s="15">
        <v>1096.489</v>
      </c>
    </row>
    <row r="61" spans="1:5" s="7" customFormat="1" ht="15.6" customHeight="1" x14ac:dyDescent="0.3">
      <c r="A61" s="45"/>
      <c r="B61" s="4" t="s">
        <v>19</v>
      </c>
      <c r="C61" s="15">
        <v>1734</v>
      </c>
      <c r="D61" s="15">
        <v>1734</v>
      </c>
      <c r="E61" s="15">
        <v>1734</v>
      </c>
    </row>
    <row r="62" spans="1:5" s="7" customFormat="1" ht="15.6" customHeight="1" x14ac:dyDescent="0.3">
      <c r="A62" s="45"/>
      <c r="B62" s="4" t="s">
        <v>13</v>
      </c>
      <c r="C62" s="15">
        <v>823.64400000000001</v>
      </c>
      <c r="D62" s="15">
        <v>823.64400000000001</v>
      </c>
      <c r="E62" s="15">
        <v>823.64400000000001</v>
      </c>
    </row>
    <row r="63" spans="1:5" s="7" customFormat="1" ht="15.6" customHeight="1" x14ac:dyDescent="0.3">
      <c r="A63" s="45"/>
      <c r="B63" s="4" t="s">
        <v>21</v>
      </c>
      <c r="C63" s="15">
        <v>976.7</v>
      </c>
      <c r="D63" s="15">
        <v>976.7</v>
      </c>
      <c r="E63" s="15">
        <v>976.7</v>
      </c>
    </row>
    <row r="64" spans="1:5" s="7" customFormat="1" ht="15.6" customHeight="1" x14ac:dyDescent="0.3">
      <c r="A64" s="45"/>
      <c r="B64" s="4" t="s">
        <v>28</v>
      </c>
      <c r="C64" s="15">
        <v>2627</v>
      </c>
      <c r="D64" s="15">
        <v>2627</v>
      </c>
      <c r="E64" s="15">
        <v>2627</v>
      </c>
    </row>
    <row r="65" spans="1:5" s="7" customFormat="1" ht="15.6" customHeight="1" x14ac:dyDescent="0.3">
      <c r="A65" s="45"/>
      <c r="B65" s="4" t="s">
        <v>14</v>
      </c>
      <c r="C65" s="15">
        <v>1470</v>
      </c>
      <c r="D65" s="15">
        <v>1470</v>
      </c>
      <c r="E65" s="15">
        <v>1470</v>
      </c>
    </row>
    <row r="66" spans="1:5" s="7" customFormat="1" ht="15.6" customHeight="1" x14ac:dyDescent="0.3">
      <c r="A66" s="45"/>
      <c r="B66" s="4" t="s">
        <v>15</v>
      </c>
      <c r="C66" s="15">
        <v>700</v>
      </c>
      <c r="D66" s="15">
        <v>700</v>
      </c>
      <c r="E66" s="15">
        <v>700</v>
      </c>
    </row>
    <row r="67" spans="1:5" s="7" customFormat="1" ht="15.6" customHeight="1" x14ac:dyDescent="0.3">
      <c r="A67" s="45"/>
      <c r="B67" s="4" t="s">
        <v>5</v>
      </c>
      <c r="C67" s="15">
        <v>4286.4189999999999</v>
      </c>
      <c r="D67" s="15">
        <v>4286.4189999999999</v>
      </c>
      <c r="E67" s="15">
        <v>4286.4189999999999</v>
      </c>
    </row>
    <row r="68" spans="1:5" s="7" customFormat="1" ht="15.6" customHeight="1" x14ac:dyDescent="0.3">
      <c r="A68" s="45"/>
      <c r="B68" s="4" t="s">
        <v>3</v>
      </c>
      <c r="C68" s="15">
        <v>2851.19</v>
      </c>
      <c r="D68" s="15">
        <v>2851.19</v>
      </c>
      <c r="E68" s="15">
        <v>2851.19</v>
      </c>
    </row>
    <row r="69" spans="1:5" s="7" customFormat="1" ht="15.6" customHeight="1" x14ac:dyDescent="0.3">
      <c r="A69" s="45"/>
      <c r="B69" s="4" t="s">
        <v>16</v>
      </c>
      <c r="C69" s="15">
        <v>1882.4929999999999</v>
      </c>
      <c r="D69" s="15">
        <v>1882.4929999999999</v>
      </c>
      <c r="E69" s="15">
        <v>1282.4929999999999</v>
      </c>
    </row>
    <row r="70" spans="1:5" s="7" customFormat="1" ht="15.6" customHeight="1" x14ac:dyDescent="0.3">
      <c r="A70" s="45"/>
      <c r="B70" s="4" t="s">
        <v>17</v>
      </c>
      <c r="C70" s="15">
        <v>4822.9279999999999</v>
      </c>
      <c r="D70" s="15">
        <f>4822.928-300.13</f>
        <v>4522.7979999999998</v>
      </c>
      <c r="E70" s="15">
        <v>4518.5860000000002</v>
      </c>
    </row>
    <row r="71" spans="1:5" s="7" customFormat="1" ht="15.6" customHeight="1" x14ac:dyDescent="0.3">
      <c r="A71" s="45"/>
      <c r="B71" s="4" t="s">
        <v>4</v>
      </c>
      <c r="C71" s="15">
        <v>4653.0770000000002</v>
      </c>
      <c r="D71" s="15">
        <f>4653.077-4.274</f>
        <v>4648.8029999999999</v>
      </c>
      <c r="E71" s="15">
        <v>4648.8029999999999</v>
      </c>
    </row>
    <row r="72" spans="1:5" s="7" customFormat="1" ht="15.6" customHeight="1" x14ac:dyDescent="0.3">
      <c r="A72" s="45"/>
      <c r="B72" s="4" t="s">
        <v>22</v>
      </c>
      <c r="C72" s="15">
        <v>1438.75</v>
      </c>
      <c r="D72" s="15">
        <v>1438.75</v>
      </c>
      <c r="E72" s="15">
        <v>1438.75</v>
      </c>
    </row>
    <row r="73" spans="1:5" s="7" customFormat="1" ht="15.6" customHeight="1" x14ac:dyDescent="0.3">
      <c r="A73" s="45"/>
      <c r="B73" s="9" t="s">
        <v>18</v>
      </c>
      <c r="C73" s="15">
        <v>750</v>
      </c>
      <c r="D73" s="15">
        <v>750</v>
      </c>
      <c r="E73" s="15">
        <v>750</v>
      </c>
    </row>
    <row r="74" spans="1:5" s="7" customFormat="1" ht="15.6" customHeight="1" x14ac:dyDescent="0.3">
      <c r="A74" s="46"/>
      <c r="B74" s="12" t="s">
        <v>29</v>
      </c>
      <c r="C74" s="15">
        <v>5143</v>
      </c>
      <c r="D74" s="15">
        <v>5143</v>
      </c>
      <c r="E74" s="15">
        <v>5143</v>
      </c>
    </row>
    <row r="75" spans="1:5" s="7" customFormat="1" ht="156" x14ac:dyDescent="0.3">
      <c r="A75" s="13" t="s">
        <v>67</v>
      </c>
      <c r="B75" s="13" t="s">
        <v>43</v>
      </c>
      <c r="C75" s="15">
        <v>848.23500000000001</v>
      </c>
      <c r="D75" s="15">
        <v>848.23500000000001</v>
      </c>
      <c r="E75" s="15">
        <v>848.23500000000001</v>
      </c>
    </row>
    <row r="76" spans="1:5" s="7" customFormat="1" ht="280.8" x14ac:dyDescent="0.3">
      <c r="A76" s="13" t="s">
        <v>90</v>
      </c>
      <c r="B76" s="13" t="s">
        <v>91</v>
      </c>
      <c r="C76" s="15">
        <v>326460</v>
      </c>
      <c r="D76" s="15">
        <v>326460</v>
      </c>
      <c r="E76" s="15">
        <v>305849.84000000003</v>
      </c>
    </row>
    <row r="77" spans="1:5" s="7" customFormat="1" ht="265.2" x14ac:dyDescent="0.3">
      <c r="A77" s="13" t="s">
        <v>44</v>
      </c>
      <c r="B77" s="13" t="s">
        <v>45</v>
      </c>
      <c r="C77" s="15">
        <v>141680</v>
      </c>
      <c r="D77" s="15">
        <v>141680</v>
      </c>
      <c r="E77" s="15">
        <v>140730</v>
      </c>
    </row>
    <row r="78" spans="1:5" s="7" customFormat="1" ht="234" x14ac:dyDescent="0.3">
      <c r="A78" s="13" t="s">
        <v>85</v>
      </c>
      <c r="B78" s="13" t="s">
        <v>46</v>
      </c>
      <c r="C78" s="15">
        <v>5894.7619999999997</v>
      </c>
      <c r="D78" s="15">
        <v>5894.7619999999997</v>
      </c>
      <c r="E78" s="15">
        <v>5894.7619999999997</v>
      </c>
    </row>
    <row r="79" spans="1:5" s="7" customFormat="1" ht="187.2" x14ac:dyDescent="0.3">
      <c r="A79" s="41" t="s">
        <v>47</v>
      </c>
      <c r="B79" s="13" t="s">
        <v>48</v>
      </c>
      <c r="C79" s="15">
        <f>SUM(C80:C105)</f>
        <v>77706.059000000008</v>
      </c>
      <c r="D79" s="15">
        <f>SUM(D80:D105)</f>
        <v>77563.434999999983</v>
      </c>
      <c r="E79" s="15">
        <f>SUM(E80:E105)</f>
        <v>77484.37</v>
      </c>
    </row>
    <row r="80" spans="1:5" s="7" customFormat="1" ht="62.4" x14ac:dyDescent="0.3">
      <c r="A80" s="42"/>
      <c r="B80" s="13" t="s">
        <v>49</v>
      </c>
      <c r="C80" s="15">
        <v>550</v>
      </c>
      <c r="D80" s="15">
        <v>550</v>
      </c>
      <c r="E80" s="15">
        <v>550</v>
      </c>
    </row>
    <row r="81" spans="1:5" s="7" customFormat="1" ht="46.8" x14ac:dyDescent="0.3">
      <c r="A81" s="42"/>
      <c r="B81" s="13" t="s">
        <v>50</v>
      </c>
      <c r="C81" s="15">
        <v>2455</v>
      </c>
      <c r="D81" s="15">
        <v>2455</v>
      </c>
      <c r="E81" s="15">
        <v>2455</v>
      </c>
    </row>
    <row r="82" spans="1:5" s="7" customFormat="1" ht="46.8" x14ac:dyDescent="0.3">
      <c r="A82" s="42"/>
      <c r="B82" s="13" t="s">
        <v>51</v>
      </c>
      <c r="C82" s="15">
        <v>370.59500000000003</v>
      </c>
      <c r="D82" s="15">
        <v>348.04500000000002</v>
      </c>
      <c r="E82" s="15">
        <v>348.04500000000002</v>
      </c>
    </row>
    <row r="83" spans="1:5" s="7" customFormat="1" ht="46.8" x14ac:dyDescent="0.3">
      <c r="A83" s="42"/>
      <c r="B83" s="13" t="s">
        <v>52</v>
      </c>
      <c r="C83" s="15">
        <v>9774.1720000000005</v>
      </c>
      <c r="D83" s="15">
        <v>9771.2260000000006</v>
      </c>
      <c r="E83" s="15">
        <v>9749.3250000000007</v>
      </c>
    </row>
    <row r="84" spans="1:5" s="7" customFormat="1" x14ac:dyDescent="0.3">
      <c r="A84" s="42"/>
      <c r="B84" s="4" t="s">
        <v>6</v>
      </c>
      <c r="C84" s="15">
        <v>3139.95</v>
      </c>
      <c r="D84" s="15">
        <f>3139.95-2.071</f>
        <v>3137.8789999999999</v>
      </c>
      <c r="E84" s="15">
        <v>3137.8789999999999</v>
      </c>
    </row>
    <row r="85" spans="1:5" s="7" customFormat="1" x14ac:dyDescent="0.3">
      <c r="A85" s="42"/>
      <c r="B85" s="4" t="s">
        <v>7</v>
      </c>
      <c r="C85" s="15">
        <v>5200</v>
      </c>
      <c r="D85" s="15">
        <v>5200</v>
      </c>
      <c r="E85" s="15">
        <v>5200</v>
      </c>
    </row>
    <row r="86" spans="1:5" s="7" customFormat="1" x14ac:dyDescent="0.3">
      <c r="A86" s="42"/>
      <c r="B86" s="4" t="s">
        <v>8</v>
      </c>
      <c r="C86" s="15">
        <v>10060</v>
      </c>
      <c r="D86" s="15">
        <v>10060</v>
      </c>
      <c r="E86" s="15">
        <v>10060</v>
      </c>
    </row>
    <row r="87" spans="1:5" s="7" customFormat="1" x14ac:dyDescent="0.3">
      <c r="A87" s="43"/>
      <c r="B87" s="4" t="s">
        <v>9</v>
      </c>
      <c r="C87" s="15">
        <v>5661.9470000000001</v>
      </c>
      <c r="D87" s="15">
        <v>5661.9470000000001</v>
      </c>
      <c r="E87" s="15">
        <v>5661.4859999999999</v>
      </c>
    </row>
    <row r="88" spans="1:5" s="7" customFormat="1" x14ac:dyDescent="0.3">
      <c r="A88" s="44"/>
      <c r="B88" s="4" t="s">
        <v>10</v>
      </c>
      <c r="C88" s="15">
        <v>2500.433</v>
      </c>
      <c r="D88" s="15">
        <f>2500.433-1.1</f>
        <v>2499.3330000000001</v>
      </c>
      <c r="E88" s="15">
        <v>2499.3330000000001</v>
      </c>
    </row>
    <row r="89" spans="1:5" s="7" customFormat="1" x14ac:dyDescent="0.3">
      <c r="A89" s="45"/>
      <c r="B89" s="4" t="s">
        <v>11</v>
      </c>
      <c r="C89" s="15">
        <v>2077.9459999999999</v>
      </c>
      <c r="D89" s="15">
        <f>2077.946-8.891</f>
        <v>2069.0549999999998</v>
      </c>
      <c r="E89" s="15">
        <v>2069.0549999999998</v>
      </c>
    </row>
    <row r="90" spans="1:5" s="7" customFormat="1" x14ac:dyDescent="0.3">
      <c r="A90" s="45"/>
      <c r="B90" s="4" t="s">
        <v>20</v>
      </c>
      <c r="C90" s="15">
        <v>902.42</v>
      </c>
      <c r="D90" s="15">
        <v>902.42</v>
      </c>
      <c r="E90" s="15">
        <v>902.42</v>
      </c>
    </row>
    <row r="91" spans="1:5" s="7" customFormat="1" x14ac:dyDescent="0.3">
      <c r="A91" s="45"/>
      <c r="B91" s="4" t="s">
        <v>12</v>
      </c>
      <c r="C91" s="15">
        <v>1498.0039999999999</v>
      </c>
      <c r="D91" s="15">
        <f>1498.004-0.671</f>
        <v>1497.3329999999999</v>
      </c>
      <c r="E91" s="15">
        <v>1497.3330000000001</v>
      </c>
    </row>
    <row r="92" spans="1:5" s="7" customFormat="1" x14ac:dyDescent="0.3">
      <c r="A92" s="45"/>
      <c r="B92" s="4" t="s">
        <v>19</v>
      </c>
      <c r="C92" s="15">
        <v>2499.8319999999999</v>
      </c>
      <c r="D92" s="15">
        <f>2499.832-47.328</f>
        <v>2452.5039999999999</v>
      </c>
      <c r="E92" s="15">
        <v>2452.5039999999999</v>
      </c>
    </row>
    <row r="93" spans="1:5" s="7" customFormat="1" x14ac:dyDescent="0.3">
      <c r="A93" s="45"/>
      <c r="B93" s="4" t="s">
        <v>13</v>
      </c>
      <c r="C93" s="15">
        <v>1469.249</v>
      </c>
      <c r="D93" s="15">
        <f>1469.249-0.007</f>
        <v>1469.242</v>
      </c>
      <c r="E93" s="15">
        <v>1469.242</v>
      </c>
    </row>
    <row r="94" spans="1:5" s="7" customFormat="1" x14ac:dyDescent="0.3">
      <c r="A94" s="45"/>
      <c r="B94" s="4" t="s">
        <v>21</v>
      </c>
      <c r="C94" s="15">
        <v>2000</v>
      </c>
      <c r="D94" s="15">
        <v>2000</v>
      </c>
      <c r="E94" s="15">
        <v>2000</v>
      </c>
    </row>
    <row r="95" spans="1:5" s="7" customFormat="1" x14ac:dyDescent="0.3">
      <c r="A95" s="45"/>
      <c r="B95" s="4" t="s">
        <v>28</v>
      </c>
      <c r="C95" s="15">
        <v>2030</v>
      </c>
      <c r="D95" s="15">
        <f>2030-0.002</f>
        <v>2029.998</v>
      </c>
      <c r="E95" s="15">
        <v>2029.998</v>
      </c>
    </row>
    <row r="96" spans="1:5" s="7" customFormat="1" x14ac:dyDescent="0.3">
      <c r="A96" s="45"/>
      <c r="B96" s="4" t="s">
        <v>14</v>
      </c>
      <c r="C96" s="15">
        <v>1750</v>
      </c>
      <c r="D96" s="15">
        <f>1750-0.258</f>
        <v>1749.742</v>
      </c>
      <c r="E96" s="15">
        <v>1749.742</v>
      </c>
    </row>
    <row r="97" spans="1:5" s="7" customFormat="1" x14ac:dyDescent="0.3">
      <c r="A97" s="45"/>
      <c r="B97" s="4" t="s">
        <v>15</v>
      </c>
      <c r="C97" s="15">
        <v>550</v>
      </c>
      <c r="D97" s="15">
        <v>550</v>
      </c>
      <c r="E97" s="15">
        <v>550</v>
      </c>
    </row>
    <row r="98" spans="1:5" s="7" customFormat="1" x14ac:dyDescent="0.3">
      <c r="A98" s="45"/>
      <c r="B98" s="4" t="s">
        <v>5</v>
      </c>
      <c r="C98" s="15">
        <v>3980</v>
      </c>
      <c r="D98" s="15">
        <v>3980</v>
      </c>
      <c r="E98" s="15">
        <v>3980</v>
      </c>
    </row>
    <row r="99" spans="1:5" s="7" customFormat="1" x14ac:dyDescent="0.3">
      <c r="A99" s="45"/>
      <c r="B99" s="4" t="s">
        <v>3</v>
      </c>
      <c r="C99" s="15">
        <v>1435.08</v>
      </c>
      <c r="D99" s="15">
        <v>1435.08</v>
      </c>
      <c r="E99" s="15">
        <v>1435.08</v>
      </c>
    </row>
    <row r="100" spans="1:5" s="7" customFormat="1" x14ac:dyDescent="0.3">
      <c r="A100" s="45"/>
      <c r="B100" s="4" t="s">
        <v>16</v>
      </c>
      <c r="C100" s="15">
        <v>1581.296</v>
      </c>
      <c r="D100" s="15">
        <f>1581.296-56.8</f>
        <v>1524.4960000000001</v>
      </c>
      <c r="E100" s="15">
        <v>1524.4960000000001</v>
      </c>
    </row>
    <row r="101" spans="1:5" s="7" customFormat="1" x14ac:dyDescent="0.3">
      <c r="A101" s="45"/>
      <c r="B101" s="4" t="s">
        <v>17</v>
      </c>
      <c r="C101" s="15">
        <v>5707.5770000000002</v>
      </c>
      <c r="D101" s="15">
        <v>5707.5770000000002</v>
      </c>
      <c r="E101" s="15">
        <v>5707.5770000000002</v>
      </c>
    </row>
    <row r="102" spans="1:5" s="7" customFormat="1" x14ac:dyDescent="0.3">
      <c r="A102" s="45"/>
      <c r="B102" s="4" t="s">
        <v>4</v>
      </c>
      <c r="C102" s="15">
        <v>4743.8739999999998</v>
      </c>
      <c r="D102" s="15">
        <v>4743.8739999999998</v>
      </c>
      <c r="E102" s="15">
        <v>4743.8739999999998</v>
      </c>
    </row>
    <row r="103" spans="1:5" s="7" customFormat="1" x14ac:dyDescent="0.3">
      <c r="A103" s="45"/>
      <c r="B103" s="4" t="s">
        <v>22</v>
      </c>
      <c r="C103" s="15">
        <v>768.68399999999997</v>
      </c>
      <c r="D103" s="15">
        <v>768.68399999999997</v>
      </c>
      <c r="E103" s="15">
        <v>711.98099999999999</v>
      </c>
    </row>
    <row r="104" spans="1:5" s="7" customFormat="1" x14ac:dyDescent="0.3">
      <c r="A104" s="45"/>
      <c r="B104" s="9" t="s">
        <v>18</v>
      </c>
      <c r="C104" s="15">
        <v>500</v>
      </c>
      <c r="D104" s="15">
        <v>500</v>
      </c>
      <c r="E104" s="15">
        <v>500</v>
      </c>
    </row>
    <row r="105" spans="1:5" s="7" customFormat="1" x14ac:dyDescent="0.3">
      <c r="A105" s="46"/>
      <c r="B105" s="12" t="s">
        <v>29</v>
      </c>
      <c r="C105" s="15">
        <v>4500</v>
      </c>
      <c r="D105" s="15">
        <v>4500</v>
      </c>
      <c r="E105" s="15">
        <v>4500</v>
      </c>
    </row>
    <row r="106" spans="1:5" s="7" customFormat="1" ht="140.4" x14ac:dyDescent="0.3">
      <c r="A106" s="13" t="s">
        <v>60</v>
      </c>
      <c r="B106" s="13" t="s">
        <v>53</v>
      </c>
      <c r="C106" s="15">
        <v>360563.6</v>
      </c>
      <c r="D106" s="15">
        <v>354640.28600000002</v>
      </c>
      <c r="E106" s="15">
        <v>354640.28600000002</v>
      </c>
    </row>
    <row r="107" spans="1:5" s="7" customFormat="1" ht="156" x14ac:dyDescent="0.3">
      <c r="A107" s="13" t="s">
        <v>62</v>
      </c>
      <c r="B107" s="17" t="s">
        <v>71</v>
      </c>
      <c r="C107" s="15">
        <v>7301</v>
      </c>
      <c r="D107" s="15">
        <v>7301</v>
      </c>
      <c r="E107" s="15">
        <v>7301</v>
      </c>
    </row>
    <row r="108" spans="1:5" s="7" customFormat="1" ht="343.2" x14ac:dyDescent="0.3">
      <c r="A108" s="13" t="s">
        <v>93</v>
      </c>
      <c r="B108" s="17" t="s">
        <v>94</v>
      </c>
      <c r="C108" s="15">
        <v>27231</v>
      </c>
      <c r="D108" s="15">
        <v>24744.395</v>
      </c>
      <c r="E108" s="15"/>
    </row>
    <row r="109" spans="1:5" s="7" customFormat="1" ht="129.6" customHeight="1" x14ac:dyDescent="0.3">
      <c r="A109" s="13" t="s">
        <v>63</v>
      </c>
      <c r="B109" s="17" t="s">
        <v>95</v>
      </c>
      <c r="C109" s="15">
        <v>43949.4</v>
      </c>
      <c r="D109" s="34">
        <v>167509</v>
      </c>
      <c r="E109" s="34">
        <v>167509</v>
      </c>
    </row>
    <row r="110" spans="1:5" s="7" customFormat="1" ht="156" x14ac:dyDescent="0.3">
      <c r="A110" s="13" t="s">
        <v>64</v>
      </c>
      <c r="B110" s="17" t="s">
        <v>96</v>
      </c>
      <c r="C110" s="15">
        <v>51980.4</v>
      </c>
      <c r="D110" s="35"/>
      <c r="E110" s="35"/>
    </row>
    <row r="111" spans="1:5" s="7" customFormat="1" ht="206.4" customHeight="1" x14ac:dyDescent="0.3">
      <c r="A111" s="13" t="s">
        <v>65</v>
      </c>
      <c r="B111" s="17" t="s">
        <v>97</v>
      </c>
      <c r="C111" s="15">
        <v>71579.199999999997</v>
      </c>
      <c r="D111" s="36"/>
      <c r="E111" s="36"/>
    </row>
    <row r="112" spans="1:5" s="7" customFormat="1" ht="265.2" x14ac:dyDescent="0.3">
      <c r="A112" s="13" t="s">
        <v>98</v>
      </c>
      <c r="B112" s="17" t="s">
        <v>66</v>
      </c>
      <c r="C112" s="15">
        <v>813.1</v>
      </c>
      <c r="D112" s="15">
        <v>813.03200000000004</v>
      </c>
      <c r="E112" s="15">
        <v>813.03200000000004</v>
      </c>
    </row>
    <row r="113" spans="1:5" s="7" customFormat="1" ht="156" x14ac:dyDescent="0.3">
      <c r="A113" s="13" t="s">
        <v>68</v>
      </c>
      <c r="B113" s="17" t="s">
        <v>70</v>
      </c>
      <c r="C113" s="15">
        <f>C114+C115+C116+C117+C118+C119+C120+C121+C122</f>
        <v>485989.6</v>
      </c>
      <c r="D113" s="15">
        <f>D114+D115+D116+D117+D118+D119+D120+D121+D122</f>
        <v>485989.58600000001</v>
      </c>
      <c r="E113" s="15">
        <f>E114+E115+E116+E117+E118+E119+E120+E121+E122</f>
        <v>485989.58600000001</v>
      </c>
    </row>
    <row r="114" spans="1:5" s="7" customFormat="1" x14ac:dyDescent="0.3">
      <c r="A114" s="13"/>
      <c r="B114" s="4" t="s">
        <v>6</v>
      </c>
      <c r="C114" s="15">
        <v>103636.3</v>
      </c>
      <c r="D114" s="15">
        <v>103636.3</v>
      </c>
      <c r="E114" s="15">
        <v>103636.3</v>
      </c>
    </row>
    <row r="115" spans="1:5" s="7" customFormat="1" x14ac:dyDescent="0.3">
      <c r="A115" s="13"/>
      <c r="B115" s="4" t="s">
        <v>10</v>
      </c>
      <c r="C115" s="15">
        <v>47041.8</v>
      </c>
      <c r="D115" s="15">
        <v>47041.8</v>
      </c>
      <c r="E115" s="15">
        <v>47041.8</v>
      </c>
    </row>
    <row r="116" spans="1:5" s="7" customFormat="1" x14ac:dyDescent="0.3">
      <c r="A116" s="13"/>
      <c r="B116" s="4" t="s">
        <v>13</v>
      </c>
      <c r="C116" s="15">
        <v>78423.7</v>
      </c>
      <c r="D116" s="15">
        <v>78423.7</v>
      </c>
      <c r="E116" s="15">
        <v>78423.7</v>
      </c>
    </row>
    <row r="117" spans="1:5" s="7" customFormat="1" x14ac:dyDescent="0.3">
      <c r="A117" s="13"/>
      <c r="B117" s="4" t="s">
        <v>21</v>
      </c>
      <c r="C117" s="15">
        <v>96513.9</v>
      </c>
      <c r="D117" s="15">
        <v>96513.9</v>
      </c>
      <c r="E117" s="15">
        <v>96513.9</v>
      </c>
    </row>
    <row r="118" spans="1:5" s="7" customFormat="1" x14ac:dyDescent="0.3">
      <c r="A118" s="13"/>
      <c r="B118" s="4" t="s">
        <v>14</v>
      </c>
      <c r="C118" s="15">
        <v>25297.1</v>
      </c>
      <c r="D118" s="15">
        <v>25297.1</v>
      </c>
      <c r="E118" s="15">
        <v>25297.1</v>
      </c>
    </row>
    <row r="119" spans="1:5" s="7" customFormat="1" x14ac:dyDescent="0.3">
      <c r="A119" s="13"/>
      <c r="B119" s="4" t="s">
        <v>15</v>
      </c>
      <c r="C119" s="15">
        <v>25492.1</v>
      </c>
      <c r="D119" s="15">
        <v>25492.085999999999</v>
      </c>
      <c r="E119" s="15">
        <v>25492.085999999999</v>
      </c>
    </row>
    <row r="120" spans="1:5" s="7" customFormat="1" x14ac:dyDescent="0.3">
      <c r="A120" s="13"/>
      <c r="B120" s="4" t="s">
        <v>5</v>
      </c>
      <c r="C120" s="15">
        <v>6310.2</v>
      </c>
      <c r="D120" s="15">
        <v>6310.2</v>
      </c>
      <c r="E120" s="15">
        <v>6310.2</v>
      </c>
    </row>
    <row r="121" spans="1:5" s="7" customFormat="1" x14ac:dyDescent="0.3">
      <c r="A121" s="13"/>
      <c r="B121" s="4" t="s">
        <v>16</v>
      </c>
      <c r="C121" s="15">
        <v>7755.9</v>
      </c>
      <c r="D121" s="15">
        <v>7755.9</v>
      </c>
      <c r="E121" s="15">
        <v>7755.9</v>
      </c>
    </row>
    <row r="122" spans="1:5" s="7" customFormat="1" x14ac:dyDescent="0.3">
      <c r="A122" s="13"/>
      <c r="B122" s="4" t="s">
        <v>4</v>
      </c>
      <c r="C122" s="15">
        <v>95518.6</v>
      </c>
      <c r="D122" s="15">
        <v>95518.6</v>
      </c>
      <c r="E122" s="15">
        <v>95518.6</v>
      </c>
    </row>
    <row r="123" spans="1:5" s="7" customFormat="1" ht="202.8" x14ac:dyDescent="0.3">
      <c r="A123" s="13" t="s">
        <v>72</v>
      </c>
      <c r="B123" s="23" t="s">
        <v>99</v>
      </c>
      <c r="C123" s="15">
        <v>1119.8</v>
      </c>
      <c r="D123" s="15">
        <v>1111</v>
      </c>
      <c r="E123" s="15">
        <v>1111</v>
      </c>
    </row>
    <row r="124" spans="1:5" s="7" customFormat="1" ht="156" x14ac:dyDescent="0.3">
      <c r="A124" s="13" t="s">
        <v>73</v>
      </c>
      <c r="B124" s="23" t="s">
        <v>100</v>
      </c>
      <c r="C124" s="15">
        <v>151384.43400000001</v>
      </c>
      <c r="D124" s="15">
        <v>151359.568</v>
      </c>
      <c r="E124" s="15">
        <v>151359.568</v>
      </c>
    </row>
    <row r="125" spans="1:5" s="7" customFormat="1" ht="187.2" x14ac:dyDescent="0.3">
      <c r="A125" s="13" t="s">
        <v>74</v>
      </c>
      <c r="B125" s="23" t="s">
        <v>75</v>
      </c>
      <c r="C125" s="15">
        <f>SUM(C126:C152)</f>
        <v>76896.584000000003</v>
      </c>
      <c r="D125" s="15">
        <f>SUM(D126:D152)</f>
        <v>76449.126000000004</v>
      </c>
      <c r="E125" s="15">
        <f>SUM(E126:E152)</f>
        <v>72021.193000000014</v>
      </c>
    </row>
    <row r="126" spans="1:5" s="7" customFormat="1" ht="62.4" x14ac:dyDescent="0.3">
      <c r="A126" s="47"/>
      <c r="B126" s="13" t="s">
        <v>49</v>
      </c>
      <c r="C126" s="15">
        <v>505.7</v>
      </c>
      <c r="D126" s="15">
        <v>505.7</v>
      </c>
      <c r="E126" s="15">
        <v>505.7</v>
      </c>
    </row>
    <row r="127" spans="1:5" s="7" customFormat="1" ht="46.8" x14ac:dyDescent="0.3">
      <c r="A127" s="48"/>
      <c r="B127" s="13" t="s">
        <v>50</v>
      </c>
      <c r="C127" s="15">
        <v>1735.22</v>
      </c>
      <c r="D127" s="15">
        <v>1735.18</v>
      </c>
      <c r="E127" s="15">
        <v>1735.18</v>
      </c>
    </row>
    <row r="128" spans="1:5" s="7" customFormat="1" ht="62.4" x14ac:dyDescent="0.3">
      <c r="A128" s="48"/>
      <c r="B128" s="4" t="s">
        <v>55</v>
      </c>
      <c r="C128" s="15">
        <v>3200</v>
      </c>
      <c r="D128" s="15">
        <v>3200</v>
      </c>
      <c r="E128" s="15">
        <v>3200</v>
      </c>
    </row>
    <row r="129" spans="1:5" s="7" customFormat="1" ht="62.4" x14ac:dyDescent="0.3">
      <c r="A129" s="48"/>
      <c r="B129" s="4" t="s">
        <v>59</v>
      </c>
      <c r="C129" s="15">
        <v>2852.2779999999998</v>
      </c>
      <c r="D129" s="15">
        <v>2847.0360000000001</v>
      </c>
      <c r="E129" s="15">
        <v>2847.0360000000001</v>
      </c>
    </row>
    <row r="130" spans="1:5" s="7" customFormat="1" ht="46.8" x14ac:dyDescent="0.3">
      <c r="A130" s="48"/>
      <c r="B130" s="4" t="s">
        <v>56</v>
      </c>
      <c r="C130" s="15">
        <v>403.2</v>
      </c>
      <c r="D130" s="15">
        <v>403.2</v>
      </c>
      <c r="E130" s="15">
        <v>403.2</v>
      </c>
    </row>
    <row r="131" spans="1:5" s="7" customFormat="1" ht="46.8" x14ac:dyDescent="0.3">
      <c r="A131" s="48"/>
      <c r="B131" s="4" t="s">
        <v>52</v>
      </c>
      <c r="C131" s="15">
        <v>8500.0020000000004</v>
      </c>
      <c r="D131" s="15">
        <v>8482.1010000000006</v>
      </c>
      <c r="E131" s="15">
        <v>6484.4539999999997</v>
      </c>
    </row>
    <row r="132" spans="1:5" s="7" customFormat="1" x14ac:dyDescent="0.3">
      <c r="A132" s="48"/>
      <c r="B132" s="4" t="s">
        <v>6</v>
      </c>
      <c r="C132" s="15">
        <v>3801.2</v>
      </c>
      <c r="D132" s="15">
        <f>3801.2-0.025</f>
        <v>3801.1749999999997</v>
      </c>
      <c r="E132" s="15">
        <v>3801.1750000000002</v>
      </c>
    </row>
    <row r="133" spans="1:5" s="7" customFormat="1" x14ac:dyDescent="0.3">
      <c r="A133" s="48"/>
      <c r="B133" s="4" t="s">
        <v>7</v>
      </c>
      <c r="C133" s="15">
        <v>9243.8529999999992</v>
      </c>
      <c r="D133" s="15">
        <v>9243.8529999999992</v>
      </c>
      <c r="E133" s="15">
        <v>8139.4070000000002</v>
      </c>
    </row>
    <row r="134" spans="1:5" s="7" customFormat="1" x14ac:dyDescent="0.3">
      <c r="A134" s="48"/>
      <c r="B134" s="4" t="s">
        <v>8</v>
      </c>
      <c r="C134" s="15">
        <v>2095.5</v>
      </c>
      <c r="D134" s="15">
        <v>2095.5</v>
      </c>
      <c r="E134" s="15">
        <v>2095.5</v>
      </c>
    </row>
    <row r="135" spans="1:5" s="7" customFormat="1" x14ac:dyDescent="0.3">
      <c r="A135" s="48"/>
      <c r="B135" s="4" t="s">
        <v>9</v>
      </c>
      <c r="C135" s="15">
        <v>5484.1260000000002</v>
      </c>
      <c r="D135" s="15">
        <v>5484.1260000000002</v>
      </c>
      <c r="E135" s="15">
        <v>4834.1260000000002</v>
      </c>
    </row>
    <row r="136" spans="1:5" s="7" customFormat="1" x14ac:dyDescent="0.3">
      <c r="A136" s="48"/>
      <c r="B136" s="4" t="s">
        <v>10</v>
      </c>
      <c r="C136" s="15">
        <v>4005.43</v>
      </c>
      <c r="D136" s="15">
        <v>4005.43</v>
      </c>
      <c r="E136" s="15">
        <v>4005.43</v>
      </c>
    </row>
    <row r="137" spans="1:5" s="7" customFormat="1" x14ac:dyDescent="0.3">
      <c r="A137" s="48"/>
      <c r="B137" s="24" t="s">
        <v>11</v>
      </c>
      <c r="C137" s="15">
        <v>2401.7049999999999</v>
      </c>
      <c r="D137" s="15">
        <v>2401.7049999999999</v>
      </c>
      <c r="E137" s="15">
        <v>2401.7049999999999</v>
      </c>
    </row>
    <row r="138" spans="1:5" s="7" customFormat="1" x14ac:dyDescent="0.3">
      <c r="A138" s="48"/>
      <c r="B138" s="24" t="s">
        <v>20</v>
      </c>
      <c r="C138" s="15">
        <v>1375.44</v>
      </c>
      <c r="D138" s="15">
        <v>1375.44</v>
      </c>
      <c r="E138" s="15">
        <v>975.5</v>
      </c>
    </row>
    <row r="139" spans="1:5" s="7" customFormat="1" x14ac:dyDescent="0.3">
      <c r="A139" s="48"/>
      <c r="B139" s="24" t="s">
        <v>12</v>
      </c>
      <c r="C139" s="15">
        <v>1482</v>
      </c>
      <c r="D139" s="15">
        <v>1482</v>
      </c>
      <c r="E139" s="15">
        <v>1482</v>
      </c>
    </row>
    <row r="140" spans="1:5" s="7" customFormat="1" x14ac:dyDescent="0.3">
      <c r="A140" s="48"/>
      <c r="B140" s="24" t="s">
        <v>19</v>
      </c>
      <c r="C140" s="15">
        <v>1099.1389999999999</v>
      </c>
      <c r="D140" s="15">
        <v>1099.1389999999999</v>
      </c>
      <c r="E140" s="15">
        <v>1099.1389999999999</v>
      </c>
    </row>
    <row r="141" spans="1:5" s="7" customFormat="1" x14ac:dyDescent="0.3">
      <c r="A141" s="48"/>
      <c r="B141" s="24" t="s">
        <v>13</v>
      </c>
      <c r="C141" s="15">
        <v>1821.8130000000001</v>
      </c>
      <c r="D141" s="15">
        <v>1821.8130000000001</v>
      </c>
      <c r="E141" s="15">
        <v>1821.8130000000001</v>
      </c>
    </row>
    <row r="142" spans="1:5" s="7" customFormat="1" x14ac:dyDescent="0.3">
      <c r="A142" s="48"/>
      <c r="B142" s="24" t="s">
        <v>21</v>
      </c>
      <c r="C142" s="15">
        <v>1400</v>
      </c>
      <c r="D142" s="15">
        <v>1400</v>
      </c>
      <c r="E142" s="15">
        <v>1400</v>
      </c>
    </row>
    <row r="143" spans="1:5" s="7" customFormat="1" x14ac:dyDescent="0.3">
      <c r="A143" s="48"/>
      <c r="B143" s="24" t="s">
        <v>28</v>
      </c>
      <c r="C143" s="15">
        <v>1924.54</v>
      </c>
      <c r="D143" s="15">
        <v>1924.54</v>
      </c>
      <c r="E143" s="15">
        <v>1924.54</v>
      </c>
    </row>
    <row r="144" spans="1:5" s="7" customFormat="1" x14ac:dyDescent="0.3">
      <c r="A144" s="48"/>
      <c r="B144" s="24" t="s">
        <v>14</v>
      </c>
      <c r="C144" s="15">
        <v>1100</v>
      </c>
      <c r="D144" s="15">
        <v>1100</v>
      </c>
      <c r="E144" s="15">
        <v>1100</v>
      </c>
    </row>
    <row r="145" spans="1:5" s="7" customFormat="1" x14ac:dyDescent="0.3">
      <c r="A145" s="48"/>
      <c r="B145" s="24" t="s">
        <v>15</v>
      </c>
      <c r="C145" s="15">
        <v>950</v>
      </c>
      <c r="D145" s="15">
        <v>950</v>
      </c>
      <c r="E145" s="15">
        <v>950</v>
      </c>
    </row>
    <row r="146" spans="1:5" s="7" customFormat="1" x14ac:dyDescent="0.3">
      <c r="A146" s="48"/>
      <c r="B146" s="24" t="s">
        <v>5</v>
      </c>
      <c r="C146" s="15">
        <v>3368.82</v>
      </c>
      <c r="D146" s="15">
        <v>3368.82</v>
      </c>
      <c r="E146" s="15">
        <v>3368.82</v>
      </c>
    </row>
    <row r="147" spans="1:5" s="7" customFormat="1" x14ac:dyDescent="0.3">
      <c r="A147" s="48"/>
      <c r="B147" s="24" t="s">
        <v>3</v>
      </c>
      <c r="C147" s="15">
        <v>2178.4059999999999</v>
      </c>
      <c r="D147" s="15">
        <v>2178.4059999999999</v>
      </c>
      <c r="E147" s="15">
        <v>2178.4059999999999</v>
      </c>
    </row>
    <row r="148" spans="1:5" s="7" customFormat="1" x14ac:dyDescent="0.3">
      <c r="A148" s="48"/>
      <c r="B148" s="24" t="s">
        <v>16</v>
      </c>
      <c r="C148" s="15">
        <v>2134.1790000000001</v>
      </c>
      <c r="D148" s="15">
        <f>2134.179-4.25</f>
        <v>2129.9290000000001</v>
      </c>
      <c r="E148" s="15">
        <f>2134.179-4.25</f>
        <v>2129.9290000000001</v>
      </c>
    </row>
    <row r="149" spans="1:5" s="7" customFormat="1" x14ac:dyDescent="0.3">
      <c r="A149" s="48"/>
      <c r="B149" s="24" t="s">
        <v>17</v>
      </c>
      <c r="C149" s="15">
        <v>1692</v>
      </c>
      <c r="D149" s="15">
        <f>1692-250</f>
        <v>1442</v>
      </c>
      <c r="E149" s="15">
        <v>1219.0999999999999</v>
      </c>
    </row>
    <row r="150" spans="1:5" s="7" customFormat="1" x14ac:dyDescent="0.3">
      <c r="A150" s="48"/>
      <c r="B150" s="24" t="s">
        <v>4</v>
      </c>
      <c r="C150" s="15">
        <v>6042.0330000000004</v>
      </c>
      <c r="D150" s="15">
        <f>6042.033-170</f>
        <v>5872.0330000000004</v>
      </c>
      <c r="E150" s="15">
        <f>6042.033-170</f>
        <v>5872.0330000000004</v>
      </c>
    </row>
    <row r="151" spans="1:5" s="7" customFormat="1" x14ac:dyDescent="0.3">
      <c r="A151" s="48"/>
      <c r="B151" s="24" t="s">
        <v>22</v>
      </c>
      <c r="C151" s="15">
        <v>2000</v>
      </c>
      <c r="D151" s="15">
        <v>2000</v>
      </c>
      <c r="E151" s="15">
        <v>1947</v>
      </c>
    </row>
    <row r="152" spans="1:5" s="7" customFormat="1" x14ac:dyDescent="0.3">
      <c r="A152" s="49"/>
      <c r="B152" s="24" t="s">
        <v>29</v>
      </c>
      <c r="C152" s="15">
        <v>4100</v>
      </c>
      <c r="D152" s="15">
        <v>4100</v>
      </c>
      <c r="E152" s="15">
        <v>4100</v>
      </c>
    </row>
    <row r="153" spans="1:5" s="7" customFormat="1" ht="124.8" x14ac:dyDescent="0.3">
      <c r="A153" s="24" t="s">
        <v>86</v>
      </c>
      <c r="B153" s="23" t="s">
        <v>87</v>
      </c>
      <c r="C153" s="15">
        <v>38000</v>
      </c>
      <c r="D153" s="15">
        <v>35291.608999999997</v>
      </c>
      <c r="E153" s="15">
        <v>20568.435000000001</v>
      </c>
    </row>
    <row r="154" spans="1:5" s="7" customFormat="1" ht="313.2" customHeight="1" x14ac:dyDescent="0.3">
      <c r="A154" s="24" t="s">
        <v>76</v>
      </c>
      <c r="B154" s="23" t="s">
        <v>101</v>
      </c>
      <c r="C154" s="15">
        <f>C155+C156+C157+C163+C162+C158+C160+C159+C161</f>
        <v>5144.9629999999997</v>
      </c>
      <c r="D154" s="15">
        <f>D155+D156+D157+D163+D162+D158+D160+D159+D161</f>
        <v>5144.9629999999997</v>
      </c>
      <c r="E154" s="15">
        <f>E155+E156+E157+E163+E162+E158+E160+E159+E161</f>
        <v>5144.9629999999997</v>
      </c>
    </row>
    <row r="155" spans="1:5" s="7" customFormat="1" x14ac:dyDescent="0.3">
      <c r="A155" s="25"/>
      <c r="B155" s="24" t="s">
        <v>15</v>
      </c>
      <c r="C155" s="15">
        <v>206.91</v>
      </c>
      <c r="D155" s="15">
        <v>206.91</v>
      </c>
      <c r="E155" s="15">
        <v>206.91</v>
      </c>
    </row>
    <row r="156" spans="1:5" s="7" customFormat="1" x14ac:dyDescent="0.3">
      <c r="A156" s="25"/>
      <c r="B156" s="24" t="s">
        <v>5</v>
      </c>
      <c r="C156" s="15">
        <v>340.25200000000001</v>
      </c>
      <c r="D156" s="15">
        <v>340.25200000000001</v>
      </c>
      <c r="E156" s="15">
        <v>340.25200000000001</v>
      </c>
    </row>
    <row r="157" spans="1:5" s="7" customFormat="1" x14ac:dyDescent="0.3">
      <c r="A157" s="24"/>
      <c r="B157" s="23" t="s">
        <v>3</v>
      </c>
      <c r="C157" s="15">
        <v>551.76</v>
      </c>
      <c r="D157" s="15">
        <v>551.76</v>
      </c>
      <c r="E157" s="15">
        <v>551.76</v>
      </c>
    </row>
    <row r="158" spans="1:5" s="7" customFormat="1" x14ac:dyDescent="0.3">
      <c r="A158" s="24"/>
      <c r="B158" s="23" t="s">
        <v>16</v>
      </c>
      <c r="C158" s="15">
        <v>400.02600000000001</v>
      </c>
      <c r="D158" s="15">
        <v>400.02600000000001</v>
      </c>
      <c r="E158" s="15">
        <v>400.02600000000001</v>
      </c>
    </row>
    <row r="159" spans="1:5" s="7" customFormat="1" x14ac:dyDescent="0.3">
      <c r="A159" s="24"/>
      <c r="B159" s="23" t="s">
        <v>17</v>
      </c>
      <c r="C159" s="15">
        <v>778.92</v>
      </c>
      <c r="D159" s="15">
        <v>778.92</v>
      </c>
      <c r="E159" s="15">
        <v>778.92</v>
      </c>
    </row>
    <row r="160" spans="1:5" s="7" customFormat="1" x14ac:dyDescent="0.3">
      <c r="A160" s="24"/>
      <c r="B160" s="23" t="s">
        <v>4</v>
      </c>
      <c r="C160" s="15">
        <v>55.176000000000002</v>
      </c>
      <c r="D160" s="15">
        <v>55.176000000000002</v>
      </c>
      <c r="E160" s="15">
        <v>55.176000000000002</v>
      </c>
    </row>
    <row r="161" spans="1:5" s="7" customFormat="1" x14ac:dyDescent="0.3">
      <c r="A161" s="24"/>
      <c r="B161" s="23" t="s">
        <v>22</v>
      </c>
      <c r="C161" s="15">
        <v>487.35899999999998</v>
      </c>
      <c r="D161" s="15">
        <v>487.35899999999998</v>
      </c>
      <c r="E161" s="15">
        <v>487.35899999999998</v>
      </c>
    </row>
    <row r="162" spans="1:5" s="7" customFormat="1" x14ac:dyDescent="0.3">
      <c r="A162" s="24"/>
      <c r="B162" s="23" t="s">
        <v>18</v>
      </c>
      <c r="C162" s="15">
        <v>2207.04</v>
      </c>
      <c r="D162" s="15">
        <v>2207.04</v>
      </c>
      <c r="E162" s="15">
        <v>2207.04</v>
      </c>
    </row>
    <row r="163" spans="1:5" s="7" customFormat="1" x14ac:dyDescent="0.3">
      <c r="A163" s="24"/>
      <c r="B163" s="23" t="s">
        <v>29</v>
      </c>
      <c r="C163" s="15">
        <v>117.52</v>
      </c>
      <c r="D163" s="15">
        <v>117.52</v>
      </c>
      <c r="E163" s="15">
        <v>117.52</v>
      </c>
    </row>
    <row r="164" spans="1:5" s="7" customFormat="1" ht="109.2" x14ac:dyDescent="0.3">
      <c r="A164" s="13" t="s">
        <v>78</v>
      </c>
      <c r="B164" s="23" t="s">
        <v>102</v>
      </c>
      <c r="C164" s="15">
        <v>13400</v>
      </c>
      <c r="D164" s="15">
        <v>13400</v>
      </c>
      <c r="E164" s="15">
        <v>13400</v>
      </c>
    </row>
    <row r="165" spans="1:5" s="7" customFormat="1" ht="202.8" x14ac:dyDescent="0.3">
      <c r="A165" s="13" t="s">
        <v>79</v>
      </c>
      <c r="B165" s="23" t="s">
        <v>103</v>
      </c>
      <c r="C165" s="15">
        <v>129.053</v>
      </c>
      <c r="D165" s="15">
        <v>129.053</v>
      </c>
      <c r="E165" s="15">
        <v>129.053</v>
      </c>
    </row>
    <row r="166" spans="1:5" s="7" customFormat="1" ht="140.4" x14ac:dyDescent="0.3">
      <c r="A166" s="13" t="s">
        <v>104</v>
      </c>
      <c r="B166" s="23" t="s">
        <v>81</v>
      </c>
      <c r="C166" s="15">
        <f>C168+C169+C170+C171</f>
        <v>243405.60000000003</v>
      </c>
      <c r="D166" s="15">
        <f>D168+D169+D170+D171</f>
        <v>243405.60000000003</v>
      </c>
      <c r="E166" s="15">
        <f>E168+E169+E170+E171</f>
        <v>242306.64200000002</v>
      </c>
    </row>
    <row r="167" spans="1:5" s="7" customFormat="1" ht="93.6" x14ac:dyDescent="0.3">
      <c r="A167" s="47"/>
      <c r="B167" s="24" t="s">
        <v>80</v>
      </c>
      <c r="C167" s="15">
        <f>C169+C170+C168</f>
        <v>199744.5</v>
      </c>
      <c r="D167" s="15">
        <f>D169+D170+D168</f>
        <v>199744.5</v>
      </c>
      <c r="E167" s="15">
        <f>E169+E170+E168</f>
        <v>199744.5</v>
      </c>
    </row>
    <row r="168" spans="1:5" s="7" customFormat="1" x14ac:dyDescent="0.3">
      <c r="A168" s="48"/>
      <c r="B168" s="24" t="s">
        <v>13</v>
      </c>
      <c r="C168" s="15">
        <v>97016.6</v>
      </c>
      <c r="D168" s="15">
        <v>97016.6</v>
      </c>
      <c r="E168" s="15">
        <v>97016.6</v>
      </c>
    </row>
    <row r="169" spans="1:5" s="7" customFormat="1" x14ac:dyDescent="0.3">
      <c r="A169" s="48"/>
      <c r="B169" s="24" t="s">
        <v>14</v>
      </c>
      <c r="C169" s="15">
        <v>42950.8</v>
      </c>
      <c r="D169" s="15">
        <v>42950.8</v>
      </c>
      <c r="E169" s="15">
        <v>42950.8</v>
      </c>
    </row>
    <row r="170" spans="1:5" s="7" customFormat="1" x14ac:dyDescent="0.3">
      <c r="A170" s="48"/>
      <c r="B170" s="24" t="s">
        <v>4</v>
      </c>
      <c r="C170" s="15">
        <v>59777.1</v>
      </c>
      <c r="D170" s="15">
        <v>59777.1</v>
      </c>
      <c r="E170" s="15">
        <v>59777.1</v>
      </c>
    </row>
    <row r="171" spans="1:5" s="7" customFormat="1" ht="171.6" x14ac:dyDescent="0.3">
      <c r="A171" s="48"/>
      <c r="B171" s="24" t="s">
        <v>106</v>
      </c>
      <c r="C171" s="15">
        <v>43661.1</v>
      </c>
      <c r="D171" s="15">
        <v>43661.1</v>
      </c>
      <c r="E171" s="15">
        <v>42562.142</v>
      </c>
    </row>
    <row r="172" spans="1:5" s="7" customFormat="1" ht="171.6" x14ac:dyDescent="0.3">
      <c r="A172" s="13" t="s">
        <v>82</v>
      </c>
      <c r="B172" s="23" t="s">
        <v>83</v>
      </c>
      <c r="C172" s="15">
        <f>SUM(C173:C194)</f>
        <v>100000.00000000001</v>
      </c>
      <c r="D172" s="15">
        <f>SUM(D173:D194)</f>
        <v>99811.253000000012</v>
      </c>
      <c r="E172" s="15">
        <f>SUM(E173:E194)</f>
        <v>70168.553</v>
      </c>
    </row>
    <row r="173" spans="1:5" s="7" customFormat="1" x14ac:dyDescent="0.3">
      <c r="A173" s="16"/>
      <c r="B173" s="24" t="s">
        <v>6</v>
      </c>
      <c r="C173" s="15">
        <v>7598.8</v>
      </c>
      <c r="D173" s="15">
        <v>7598.8</v>
      </c>
      <c r="E173" s="15">
        <v>0</v>
      </c>
    </row>
    <row r="174" spans="1:5" s="7" customFormat="1" x14ac:dyDescent="0.3">
      <c r="A174" s="16"/>
      <c r="B174" s="24" t="s">
        <v>7</v>
      </c>
      <c r="C174" s="15">
        <v>22728.7</v>
      </c>
      <c r="D174" s="15">
        <v>22728.7</v>
      </c>
      <c r="E174" s="15">
        <v>22728.7</v>
      </c>
    </row>
    <row r="175" spans="1:5" s="7" customFormat="1" x14ac:dyDescent="0.3">
      <c r="A175" s="16"/>
      <c r="B175" s="24" t="s">
        <v>8</v>
      </c>
      <c r="C175" s="15">
        <v>6058.9</v>
      </c>
      <c r="D175" s="15">
        <v>6058.9</v>
      </c>
      <c r="E175" s="15">
        <v>6058.9</v>
      </c>
    </row>
    <row r="176" spans="1:5" s="7" customFormat="1" x14ac:dyDescent="0.3">
      <c r="A176" s="16"/>
      <c r="B176" s="24" t="s">
        <v>9</v>
      </c>
      <c r="C176" s="15">
        <v>16580.400000000001</v>
      </c>
      <c r="D176" s="15">
        <v>16580.400000000001</v>
      </c>
      <c r="E176" s="15">
        <v>16580.400000000001</v>
      </c>
    </row>
    <row r="177" spans="1:6" s="7" customFormat="1" x14ac:dyDescent="0.3">
      <c r="A177" s="16"/>
      <c r="B177" s="24" t="s">
        <v>10</v>
      </c>
      <c r="C177" s="15">
        <v>3191.7</v>
      </c>
      <c r="D177" s="15">
        <v>3191.7</v>
      </c>
      <c r="E177" s="15">
        <v>3191.7</v>
      </c>
    </row>
    <row r="178" spans="1:6" s="7" customFormat="1" x14ac:dyDescent="0.3">
      <c r="A178" s="16"/>
      <c r="B178" s="24" t="s">
        <v>11</v>
      </c>
      <c r="C178" s="15">
        <v>2420.6</v>
      </c>
      <c r="D178" s="15">
        <v>2420.6</v>
      </c>
      <c r="E178" s="15">
        <v>0</v>
      </c>
    </row>
    <row r="179" spans="1:6" s="7" customFormat="1" x14ac:dyDescent="0.3">
      <c r="A179" s="16"/>
      <c r="B179" s="24" t="s">
        <v>20</v>
      </c>
      <c r="C179" s="15">
        <v>4052.8</v>
      </c>
      <c r="D179" s="15">
        <v>4052.8</v>
      </c>
      <c r="E179" s="15">
        <v>0</v>
      </c>
    </row>
    <row r="180" spans="1:6" s="7" customFormat="1" x14ac:dyDescent="0.3">
      <c r="A180" s="16"/>
      <c r="B180" s="24" t="s">
        <v>12</v>
      </c>
      <c r="C180" s="15">
        <v>2607.4</v>
      </c>
      <c r="D180" s="15">
        <v>2607.4</v>
      </c>
      <c r="E180" s="15">
        <v>480</v>
      </c>
    </row>
    <row r="181" spans="1:6" s="7" customFormat="1" x14ac:dyDescent="0.3">
      <c r="A181" s="16"/>
      <c r="B181" s="24" t="s">
        <v>19</v>
      </c>
      <c r="C181" s="15">
        <v>2665.9</v>
      </c>
      <c r="D181" s="15">
        <v>2665.9</v>
      </c>
      <c r="E181" s="15">
        <v>2665.9</v>
      </c>
    </row>
    <row r="182" spans="1:6" s="7" customFormat="1" x14ac:dyDescent="0.3">
      <c r="A182" s="16"/>
      <c r="B182" s="24" t="s">
        <v>13</v>
      </c>
      <c r="C182" s="15">
        <v>3497.1</v>
      </c>
      <c r="D182" s="15">
        <v>3497.1</v>
      </c>
      <c r="E182" s="15">
        <v>3497.1</v>
      </c>
    </row>
    <row r="183" spans="1:6" s="7" customFormat="1" x14ac:dyDescent="0.3">
      <c r="A183" s="16"/>
      <c r="B183" s="24" t="s">
        <v>21</v>
      </c>
      <c r="C183" s="15">
        <v>2362.8000000000002</v>
      </c>
      <c r="D183" s="15">
        <v>2362.8000000000002</v>
      </c>
      <c r="E183" s="15">
        <v>2362.8000000000002</v>
      </c>
    </row>
    <row r="184" spans="1:6" s="7" customFormat="1" x14ac:dyDescent="0.3">
      <c r="A184" s="16"/>
      <c r="B184" s="24" t="s">
        <v>28</v>
      </c>
      <c r="C184" s="15">
        <v>1079.3</v>
      </c>
      <c r="D184" s="15">
        <v>1079.3</v>
      </c>
      <c r="E184" s="15">
        <v>1079.3</v>
      </c>
    </row>
    <row r="185" spans="1:6" s="7" customFormat="1" x14ac:dyDescent="0.3">
      <c r="A185" s="16"/>
      <c r="B185" s="24" t="s">
        <v>14</v>
      </c>
      <c r="C185" s="15">
        <v>2267.1</v>
      </c>
      <c r="D185" s="15">
        <v>2267.1</v>
      </c>
      <c r="E185" s="15">
        <v>180</v>
      </c>
    </row>
    <row r="186" spans="1:6" s="7" customFormat="1" x14ac:dyDescent="0.3">
      <c r="A186" s="16"/>
      <c r="B186" s="24" t="s">
        <v>15</v>
      </c>
      <c r="C186" s="15">
        <v>1695.9</v>
      </c>
      <c r="D186" s="15">
        <v>1695.9</v>
      </c>
      <c r="E186" s="15">
        <v>1695.9</v>
      </c>
    </row>
    <row r="187" spans="1:6" s="7" customFormat="1" x14ac:dyDescent="0.3">
      <c r="A187" s="16"/>
      <c r="B187" s="24" t="s">
        <v>5</v>
      </c>
      <c r="C187" s="15">
        <v>1323.6</v>
      </c>
      <c r="D187" s="15">
        <v>1323.6</v>
      </c>
      <c r="E187" s="15">
        <v>1323.6</v>
      </c>
    </row>
    <row r="188" spans="1:6" s="7" customFormat="1" x14ac:dyDescent="0.3">
      <c r="A188" s="16"/>
      <c r="B188" s="24" t="s">
        <v>3</v>
      </c>
      <c r="C188" s="15">
        <v>1836.8</v>
      </c>
      <c r="D188" s="15">
        <v>1648.0530000000001</v>
      </c>
      <c r="E188" s="15">
        <v>1648.0530000000001</v>
      </c>
      <c r="F188" s="27"/>
    </row>
    <row r="189" spans="1:6" s="7" customFormat="1" x14ac:dyDescent="0.3">
      <c r="A189" s="16"/>
      <c r="B189" s="24" t="s">
        <v>16</v>
      </c>
      <c r="C189" s="15">
        <v>1683.4</v>
      </c>
      <c r="D189" s="15">
        <v>1683.4</v>
      </c>
      <c r="E189" s="15">
        <v>1683.4</v>
      </c>
    </row>
    <row r="190" spans="1:6" s="7" customFormat="1" x14ac:dyDescent="0.3">
      <c r="A190" s="16"/>
      <c r="B190" s="24" t="s">
        <v>17</v>
      </c>
      <c r="C190" s="15">
        <v>7506.3</v>
      </c>
      <c r="D190" s="15">
        <v>7506.3</v>
      </c>
      <c r="E190" s="15">
        <v>0</v>
      </c>
    </row>
    <row r="191" spans="1:6" s="7" customFormat="1" x14ac:dyDescent="0.3">
      <c r="A191" s="16"/>
      <c r="B191" s="24" t="s">
        <v>4</v>
      </c>
      <c r="C191" s="15">
        <v>2843.5</v>
      </c>
      <c r="D191" s="15">
        <v>2843.5</v>
      </c>
      <c r="E191" s="15">
        <v>2843.5</v>
      </c>
    </row>
    <row r="192" spans="1:6" s="7" customFormat="1" x14ac:dyDescent="0.3">
      <c r="A192" s="16"/>
      <c r="B192" s="24" t="s">
        <v>22</v>
      </c>
      <c r="C192" s="15">
        <v>1182.7</v>
      </c>
      <c r="D192" s="15">
        <v>1182.7</v>
      </c>
      <c r="E192" s="15">
        <v>0</v>
      </c>
    </row>
    <row r="193" spans="1:5" s="7" customFormat="1" x14ac:dyDescent="0.3">
      <c r="A193" s="16"/>
      <c r="B193" s="24" t="s">
        <v>18</v>
      </c>
      <c r="C193" s="15">
        <v>2149.3000000000002</v>
      </c>
      <c r="D193" s="15">
        <v>2149.3000000000002</v>
      </c>
      <c r="E193" s="15">
        <v>2149.3000000000002</v>
      </c>
    </row>
    <row r="194" spans="1:5" s="7" customFormat="1" x14ac:dyDescent="0.3">
      <c r="A194" s="16"/>
      <c r="B194" s="24" t="s">
        <v>29</v>
      </c>
      <c r="C194" s="15">
        <v>2667</v>
      </c>
      <c r="D194" s="15">
        <v>2667</v>
      </c>
      <c r="E194" s="15">
        <v>0</v>
      </c>
    </row>
    <row r="195" spans="1:5" s="7" customFormat="1" ht="249.6" x14ac:dyDescent="0.3">
      <c r="A195" s="13" t="s">
        <v>84</v>
      </c>
      <c r="B195" s="23" t="s">
        <v>105</v>
      </c>
      <c r="C195" s="15">
        <f>SUM(C196:C203)</f>
        <v>222431.4</v>
      </c>
      <c r="D195" s="15">
        <f t="shared" ref="D195:E195" si="0">SUM(D196:D203)</f>
        <v>222431.4</v>
      </c>
      <c r="E195" s="15">
        <f t="shared" si="0"/>
        <v>215333.80000000002</v>
      </c>
    </row>
    <row r="196" spans="1:5" s="7" customFormat="1" x14ac:dyDescent="0.3">
      <c r="A196" s="16"/>
      <c r="B196" s="24" t="s">
        <v>8</v>
      </c>
      <c r="C196" s="15">
        <v>32174.7</v>
      </c>
      <c r="D196" s="15">
        <v>32174.7</v>
      </c>
      <c r="E196" s="15">
        <v>32174.7</v>
      </c>
    </row>
    <row r="197" spans="1:5" s="7" customFormat="1" x14ac:dyDescent="0.3">
      <c r="A197" s="16"/>
      <c r="B197" s="24" t="s">
        <v>19</v>
      </c>
      <c r="C197" s="15">
        <v>43460</v>
      </c>
      <c r="D197" s="15">
        <v>43460</v>
      </c>
      <c r="E197" s="15">
        <v>43460</v>
      </c>
    </row>
    <row r="198" spans="1:5" s="7" customFormat="1" x14ac:dyDescent="0.3">
      <c r="A198" s="16"/>
      <c r="B198" s="24" t="s">
        <v>13</v>
      </c>
      <c r="C198" s="15">
        <v>6162</v>
      </c>
      <c r="D198" s="15">
        <v>6162</v>
      </c>
      <c r="E198" s="15">
        <v>6162</v>
      </c>
    </row>
    <row r="199" spans="1:5" s="7" customFormat="1" x14ac:dyDescent="0.3">
      <c r="A199" s="16"/>
      <c r="B199" s="24" t="s">
        <v>14</v>
      </c>
      <c r="C199" s="15">
        <v>7005</v>
      </c>
      <c r="D199" s="15">
        <v>7005</v>
      </c>
      <c r="E199" s="15">
        <v>7005</v>
      </c>
    </row>
    <row r="200" spans="1:5" s="7" customFormat="1" x14ac:dyDescent="0.3">
      <c r="A200" s="16"/>
      <c r="B200" s="24" t="s">
        <v>5</v>
      </c>
      <c r="C200" s="15">
        <v>78720</v>
      </c>
      <c r="D200" s="15">
        <v>78720</v>
      </c>
      <c r="E200" s="15">
        <v>78720</v>
      </c>
    </row>
    <row r="201" spans="1:5" s="7" customFormat="1" x14ac:dyDescent="0.3">
      <c r="A201" s="16"/>
      <c r="B201" s="24" t="s">
        <v>3</v>
      </c>
      <c r="C201" s="15">
        <v>14046.3</v>
      </c>
      <c r="D201" s="15">
        <v>14046.3</v>
      </c>
      <c r="E201" s="15">
        <v>6948.7</v>
      </c>
    </row>
    <row r="202" spans="1:5" s="7" customFormat="1" x14ac:dyDescent="0.3">
      <c r="A202" s="16"/>
      <c r="B202" s="24" t="s">
        <v>17</v>
      </c>
      <c r="C202" s="15">
        <v>22845.4</v>
      </c>
      <c r="D202" s="15">
        <v>22845.4</v>
      </c>
      <c r="E202" s="15">
        <v>22845.4</v>
      </c>
    </row>
    <row r="203" spans="1:5" s="7" customFormat="1" x14ac:dyDescent="0.3">
      <c r="A203" s="16"/>
      <c r="B203" s="24" t="s">
        <v>4</v>
      </c>
      <c r="C203" s="15">
        <v>18018</v>
      </c>
      <c r="D203" s="15">
        <v>18018</v>
      </c>
      <c r="E203" s="15">
        <v>18018</v>
      </c>
    </row>
    <row r="204" spans="1:5" s="7" customFormat="1" x14ac:dyDescent="0.3">
      <c r="A204" s="50" t="s">
        <v>37</v>
      </c>
      <c r="B204" s="51"/>
      <c r="C204" s="14">
        <f>C8+C37+C38+C39+C40+C41+C45+C46+C47+C75+C76+C77+C78+C79+C106+C107+C108+C109+C110+C111+C112+C113+C123+C124+C164+C166+C172+C195+C125+C153+C165+C154</f>
        <v>3542618.7459999998</v>
      </c>
      <c r="D204" s="14">
        <f>D8+D37+D38+D39+D40+D41+D45+D46+D47+D75+D76+D77+D78+D79+D106+D107+D108+D109+D110+D111+D112+D113+D123+D124+D164+D166+D172+D195+D125+D153+D165+D154</f>
        <v>3530315.2060000007</v>
      </c>
      <c r="E204" s="14">
        <f>E8+E37+E38+E39+E40+E41+E45+E46+E47+E75+E76+E77+E78+E79+E106+E107+E108+E109+E110+E111+E112+E113+E123+E124+E164+E166+E172+E195+E125+E153+E165+E154</f>
        <v>3424364.6020000004</v>
      </c>
    </row>
    <row r="208" spans="1:5" x14ac:dyDescent="0.3">
      <c r="D208" s="26"/>
      <c r="E208" s="26"/>
    </row>
    <row r="211" spans="4:4" x14ac:dyDescent="0.3">
      <c r="D211" s="26"/>
    </row>
  </sheetData>
  <mergeCells count="15">
    <mergeCell ref="A126:A152"/>
    <mergeCell ref="A167:A171"/>
    <mergeCell ref="A204:B204"/>
    <mergeCell ref="A47:A52"/>
    <mergeCell ref="A53:A74"/>
    <mergeCell ref="A79:A87"/>
    <mergeCell ref="A88:A105"/>
    <mergeCell ref="D109:D111"/>
    <mergeCell ref="E109:E111"/>
    <mergeCell ref="D1:E1"/>
    <mergeCell ref="A4:E4"/>
    <mergeCell ref="D6:E6"/>
    <mergeCell ref="A8:A23"/>
    <mergeCell ref="A24:A36"/>
    <mergeCell ref="A41:A44"/>
  </mergeCells>
  <pageMargins left="1.1811023622047245" right="0.19685039370078741" top="0.78740157480314965" bottom="0.78740157480314965" header="0.51181102362204722" footer="0.51181102362204722"/>
  <pageSetup paperSize="9" scale="95" firstPageNumber="1476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Мануйлова  Любовь  Алексеевна</dc:creator>
  <cp:lastModifiedBy>Середкина Оксана Геннадьевна</cp:lastModifiedBy>
  <cp:lastPrinted>2021-05-04T06:00:41Z</cp:lastPrinted>
  <dcterms:created xsi:type="dcterms:W3CDTF">2014-07-01T08:19:56Z</dcterms:created>
  <dcterms:modified xsi:type="dcterms:W3CDTF">2021-05-04T06:00:47Z</dcterms:modified>
</cp:coreProperties>
</file>